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updateLinks="always" defaultThemeVersion="124226"/>
  <xr:revisionPtr revIDLastSave="9958" documentId="13_ncr:1_{C85F42DB-C5DE-465C-9119-676AE749D1AE}" xr6:coauthVersionLast="47" xr6:coauthVersionMax="47" xr10:uidLastSave="{88A32763-6A29-414E-9445-FE806320695A}"/>
  <bookViews>
    <workbookView xWindow="-28920" yWindow="-120" windowWidth="29040" windowHeight="15840" tabRatio="925" firstSheet="1" activeTab="1" xr2:uid="{00000000-000D-0000-FFFF-FFFF00000000}"/>
  </bookViews>
  <sheets>
    <sheet name="RefData" sheetId="13" state="hidden" r:id="rId1"/>
    <sheet name="Bus Safety Fees" sheetId="12" r:id="rId2"/>
    <sheet name="Bus Safety Penalties" sheetId="10" r:id="rId3"/>
    <sheet name="Commercial Passenger Vehicles" sheetId="35" r:id="rId4"/>
    <sheet name="Heavy Vehicle National Law" sheetId="36" r:id="rId5"/>
    <sheet name="Heavy Vehicle Regulations" sheetId="27" r:id="rId6"/>
    <sheet name="Marine Safety Fees" sheetId="22" r:id="rId7"/>
    <sheet name="Marine Safety Penalties" sheetId="37" r:id="rId8"/>
    <sheet name="OD Load Fees" sheetId="17" r:id="rId9"/>
    <sheet name="Ports" sheetId="34" r:id="rId10"/>
    <sheet name="Public Transport" sheetId="19" r:id="rId11"/>
    <sheet name="Road Safety Penalties" sheetId="31" r:id="rId12"/>
    <sheet name="Road Safety Fees" sheetId="30" r:id="rId13"/>
    <sheet name="Miscellaneous Fees" sheetId="26" r:id="rId14"/>
    <sheet name="Miscellaneous Penalties" sheetId="20" r:id="rId15"/>
  </sheets>
  <definedNames>
    <definedName name="_xlnm._FilterDatabase" localSheetId="2" hidden="1">'Bus Safety Penalties'!$B$12:$G$91</definedName>
    <definedName name="_xlnm._FilterDatabase" localSheetId="6" hidden="1">'Marine Safety Fees'!$B$9:$E$10</definedName>
    <definedName name="_xlnm._FilterDatabase" localSheetId="14" hidden="1">'Miscellaneous Penalties'!$B$14:$G$40</definedName>
    <definedName name="_xlnm._FilterDatabase" localSheetId="10" hidden="1">'Public Transport'!$B$9:$G$385</definedName>
    <definedName name="FeeUnit">RefData!$B$8</definedName>
    <definedName name="FinYear">RefData!$B$6</definedName>
    <definedName name="GST">RefData!$B$11</definedName>
    <definedName name="PenaltyUnit">RefData!$B$9</definedName>
    <definedName name="_xlnm.Print_Area" localSheetId="1">'Bus Safety Fees'!$A$1:$F$15</definedName>
    <definedName name="_xlnm.Print_Area" localSheetId="2">'Bus Safety Penalties'!$A$1:$H$98</definedName>
    <definedName name="_xlnm.Print_Area" localSheetId="6">'Marine Safety Fees'!$A$1:$R$61</definedName>
    <definedName name="_xlnm.Print_Area" localSheetId="14">'Miscellaneous Penalties'!$B$1:$G$40</definedName>
    <definedName name="_xlnm.Print_Area" localSheetId="10">'Public Transport'!$A$1:$H$387</definedName>
    <definedName name="_xlnm.Print_Titles" localSheetId="1">'Bus Safety Fees'!$1:$10</definedName>
    <definedName name="_xlnm.Print_Titles" localSheetId="2">'Bus Safety Penalties'!$1:$10</definedName>
    <definedName name="_xlnm.Print_Titles" localSheetId="6">'Marine Safety Fees'!$1:$10</definedName>
    <definedName name="_xlnm.Print_Titles" localSheetId="13">'Miscellaneous Fees'!$1:$9</definedName>
    <definedName name="_xlnm.Print_Titles" localSheetId="14">'Miscellaneous Penalties'!$1:$10</definedName>
    <definedName name="_xlnm.Print_Titles" localSheetId="8">'OD Load Fees'!$1:$5</definedName>
    <definedName name="_xlnm.Print_Titles" localSheetId="10">'Public Transport'!$1:$10</definedName>
    <definedName name="_xlnm.Print_Titles" localSheetId="12">'Road Safety Fees'!$1:$10</definedName>
    <definedName name="StartDate">RefData!$B$7</definedName>
    <definedName name="Z_85C30EF6_6171_47CA_A20B_D525F9B5C852_.wvu.PrintArea" localSheetId="1" hidden="1">'Bus Safety Fees'!$B$1:$E$10</definedName>
    <definedName name="Z_85C30EF6_6171_47CA_A20B_D525F9B5C852_.wvu.PrintArea" localSheetId="6" hidden="1">'Marine Safety Fees'!$B$1:$E$10</definedName>
    <definedName name="Z_85C30EF6_6171_47CA_A20B_D525F9B5C852_.wvu.PrintTitles" localSheetId="1" hidden="1">'Bus Safety Fees'!$1:$8</definedName>
    <definedName name="Z_85C30EF6_6171_47CA_A20B_D525F9B5C852_.wvu.PrintTitles" localSheetId="6" hidden="1">'Marine Safety Fees'!$1:$8</definedName>
    <definedName name="Z_D76EBFAA_22C2_431F_B07F_2C148B8E45B7_.wvu.PrintArea" localSheetId="1" hidden="1">'Bus Safety Fees'!$B$1:$E$10</definedName>
    <definedName name="Z_D76EBFAA_22C2_431F_B07F_2C148B8E45B7_.wvu.PrintArea" localSheetId="6" hidden="1">'Marine Safety Fees'!$B$1:$E$10</definedName>
    <definedName name="Z_D76EBFAA_22C2_431F_B07F_2C148B8E45B7_.wvu.PrintTitles" localSheetId="1" hidden="1">'Bus Safety Fees'!$1:$8</definedName>
    <definedName name="Z_D76EBFAA_22C2_431F_B07F_2C148B8E45B7_.wvu.PrintTitles" localSheetId="6" hidden="1">'Marine Safety Fees'!$1:$8</definedName>
    <definedName name="Z_EB26FA1B_3502_44C6_A6EE_BC8AA8585AFD_.wvu.PrintArea" localSheetId="1" hidden="1">'Bus Safety Fees'!$B$1:$E$10</definedName>
    <definedName name="Z_EB26FA1B_3502_44C6_A6EE_BC8AA8585AFD_.wvu.PrintArea" localSheetId="6" hidden="1">'Marine Safety Fees'!$B$1:$E$10</definedName>
    <definedName name="Z_EB26FA1B_3502_44C6_A6EE_BC8AA8585AFD_.wvu.PrintTitles" localSheetId="1" hidden="1">'Bus Safety Fees'!$1:$8</definedName>
    <definedName name="Z_EB26FA1B_3502_44C6_A6EE_BC8AA8585AFD_.wvu.PrintTitles" localSheetId="6" hidden="1">'Marine Safety Fees'!$1:$8</definedName>
    <definedName name="Z_F6044294_C9FA_4EFC_8B74_485CE7BA3FFF_.wvu.PrintArea" localSheetId="1" hidden="1">'Bus Safety Fees'!$B$1:$E$10</definedName>
    <definedName name="Z_F6044294_C9FA_4EFC_8B74_485CE7BA3FFF_.wvu.PrintArea" localSheetId="6" hidden="1">'Marine Safety Fees'!$B$1:$E$10</definedName>
    <definedName name="Z_F6044294_C9FA_4EFC_8B74_485CE7BA3FFF_.wvu.PrintTitles" localSheetId="1" hidden="1">'Bus Safety Fees'!$1:$10</definedName>
    <definedName name="Z_F6044294_C9FA_4EFC_8B74_485CE7BA3FFF_.wvu.PrintTitles" localSheetId="6" hidden="1">'Marine Safety Fees'!$1:$10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4" i="37" l="1"/>
  <c r="D97" i="37"/>
  <c r="D96" i="37"/>
  <c r="D95" i="37"/>
  <c r="D94" i="37"/>
  <c r="D89" i="37"/>
  <c r="D88" i="37"/>
  <c r="D87" i="37"/>
  <c r="D85" i="37"/>
  <c r="D99" i="37"/>
  <c r="D369" i="37"/>
  <c r="F368" i="37"/>
  <c r="D368" i="37"/>
  <c r="F367" i="37"/>
  <c r="D367" i="37"/>
  <c r="F366" i="37"/>
  <c r="D366" i="37"/>
  <c r="F364" i="37"/>
  <c r="D364" i="37"/>
  <c r="F362" i="37"/>
  <c r="D362" i="37"/>
  <c r="F361" i="37"/>
  <c r="D361" i="37"/>
  <c r="F360" i="37"/>
  <c r="D360" i="37"/>
  <c r="F358" i="37"/>
  <c r="D358" i="37"/>
  <c r="F357" i="37"/>
  <c r="D357" i="37"/>
  <c r="F355" i="37"/>
  <c r="D355" i="37"/>
  <c r="F354" i="37"/>
  <c r="D354" i="37"/>
  <c r="F353" i="37"/>
  <c r="D353" i="37"/>
  <c r="F352" i="37"/>
  <c r="D352" i="37"/>
  <c r="F351" i="37"/>
  <c r="D351" i="37"/>
  <c r="F350" i="37"/>
  <c r="F349" i="37"/>
  <c r="D349" i="37"/>
  <c r="F348" i="37"/>
  <c r="D348" i="37"/>
  <c r="F347" i="37"/>
  <c r="D347" i="37"/>
  <c r="F346" i="37"/>
  <c r="F345" i="37"/>
  <c r="D345" i="37"/>
  <c r="F344" i="37"/>
  <c r="D344" i="37"/>
  <c r="F343" i="37"/>
  <c r="D343" i="37"/>
  <c r="F342" i="37"/>
  <c r="D342" i="37"/>
  <c r="F341" i="37"/>
  <c r="D341" i="37"/>
  <c r="F340" i="37"/>
  <c r="F339" i="37"/>
  <c r="D339" i="37"/>
  <c r="F338" i="37"/>
  <c r="D338" i="37"/>
  <c r="F337" i="37"/>
  <c r="D337" i="37"/>
  <c r="F336" i="37"/>
  <c r="F334" i="37"/>
  <c r="D334" i="37"/>
  <c r="F332" i="37"/>
  <c r="D332" i="37"/>
  <c r="F331" i="37"/>
  <c r="D331" i="37"/>
  <c r="F330" i="37"/>
  <c r="F329" i="37"/>
  <c r="D329" i="37"/>
  <c r="F328" i="37"/>
  <c r="D328" i="37"/>
  <c r="F327" i="37"/>
  <c r="D327" i="37"/>
  <c r="F326" i="37"/>
  <c r="D326" i="37"/>
  <c r="F325" i="37"/>
  <c r="D325" i="37"/>
  <c r="F324" i="37"/>
  <c r="F322" i="37"/>
  <c r="D322" i="37"/>
  <c r="F320" i="37"/>
  <c r="D320" i="37"/>
  <c r="F319" i="37"/>
  <c r="D319" i="37"/>
  <c r="F318" i="37"/>
  <c r="F316" i="37"/>
  <c r="D316" i="37"/>
  <c r="F314" i="37"/>
  <c r="D314" i="37"/>
  <c r="F313" i="37"/>
  <c r="D313" i="37"/>
  <c r="F312" i="37"/>
  <c r="F310" i="37"/>
  <c r="D310" i="37"/>
  <c r="F308" i="37"/>
  <c r="D308" i="37"/>
  <c r="F307" i="37"/>
  <c r="D307" i="37"/>
  <c r="F306" i="37"/>
  <c r="F304" i="37"/>
  <c r="D304" i="37"/>
  <c r="F302" i="37"/>
  <c r="D302" i="37"/>
  <c r="F301" i="37"/>
  <c r="D301" i="37"/>
  <c r="F300" i="37"/>
  <c r="F299" i="37"/>
  <c r="D299" i="37"/>
  <c r="F298" i="37"/>
  <c r="D298" i="37"/>
  <c r="F297" i="37"/>
  <c r="D297" i="37"/>
  <c r="F296" i="37"/>
  <c r="D296" i="37"/>
  <c r="F294" i="37"/>
  <c r="D294" i="37"/>
  <c r="F292" i="37"/>
  <c r="D292" i="37"/>
  <c r="F291" i="37"/>
  <c r="D291" i="37"/>
  <c r="F290" i="37"/>
  <c r="F289" i="37"/>
  <c r="D289" i="37"/>
  <c r="F288" i="37"/>
  <c r="D288" i="37"/>
  <c r="F287" i="37"/>
  <c r="D287" i="37"/>
  <c r="F286" i="37"/>
  <c r="D286" i="37"/>
  <c r="F285" i="37"/>
  <c r="D285" i="37"/>
  <c r="F284" i="37"/>
  <c r="D284" i="37"/>
  <c r="F283" i="37"/>
  <c r="D283" i="37"/>
  <c r="F282" i="37"/>
  <c r="D282" i="37"/>
  <c r="F281" i="37"/>
  <c r="D281" i="37"/>
  <c r="F280" i="37"/>
  <c r="D280" i="37"/>
  <c r="F278" i="37"/>
  <c r="D278" i="37"/>
  <c r="F276" i="37"/>
  <c r="D276" i="37"/>
  <c r="F274" i="37"/>
  <c r="D274" i="37"/>
  <c r="F272" i="37"/>
  <c r="D272" i="37"/>
  <c r="F271" i="37"/>
  <c r="D271" i="37"/>
  <c r="F270" i="37"/>
  <c r="D270" i="37"/>
  <c r="F268" i="37"/>
  <c r="D268" i="37"/>
  <c r="F266" i="37"/>
  <c r="D266" i="37"/>
  <c r="F264" i="37"/>
  <c r="D264" i="37"/>
  <c r="F263" i="37"/>
  <c r="D263" i="37"/>
  <c r="F261" i="37"/>
  <c r="D261" i="37"/>
  <c r="F260" i="37"/>
  <c r="D260" i="37"/>
  <c r="F259" i="37"/>
  <c r="D259" i="37"/>
  <c r="F258" i="37"/>
  <c r="D258" i="37"/>
  <c r="F257" i="37"/>
  <c r="D257" i="37"/>
  <c r="F256" i="37"/>
  <c r="D256" i="37"/>
  <c r="F255" i="37"/>
  <c r="D255" i="37"/>
  <c r="F254" i="37"/>
  <c r="D254" i="37"/>
  <c r="F253" i="37"/>
  <c r="D253" i="37"/>
  <c r="F252" i="37"/>
  <c r="D252" i="37"/>
  <c r="F251" i="37"/>
  <c r="D251" i="37"/>
  <c r="F250" i="37"/>
  <c r="D250" i="37"/>
  <c r="F249" i="37"/>
  <c r="D249" i="37"/>
  <c r="F248" i="37"/>
  <c r="D248" i="37"/>
  <c r="F247" i="37"/>
  <c r="D247" i="37"/>
  <c r="F246" i="37"/>
  <c r="D246" i="37"/>
  <c r="F245" i="37"/>
  <c r="D245" i="37"/>
  <c r="F244" i="37"/>
  <c r="D244" i="37"/>
  <c r="F243" i="37"/>
  <c r="D243" i="37"/>
  <c r="F242" i="37"/>
  <c r="D242" i="37"/>
  <c r="F241" i="37"/>
  <c r="D241" i="37"/>
  <c r="F240" i="37"/>
  <c r="D240" i="37"/>
  <c r="F239" i="37"/>
  <c r="D239" i="37"/>
  <c r="F238" i="37"/>
  <c r="D238" i="37"/>
  <c r="F237" i="37"/>
  <c r="D237" i="37"/>
  <c r="F236" i="37"/>
  <c r="D236" i="37"/>
  <c r="F235" i="37"/>
  <c r="D235" i="37"/>
  <c r="F234" i="37"/>
  <c r="D234" i="37"/>
  <c r="F233" i="37"/>
  <c r="D233" i="37"/>
  <c r="F232" i="37"/>
  <c r="D232" i="37"/>
  <c r="F231" i="37"/>
  <c r="D231" i="37"/>
  <c r="F230" i="37"/>
  <c r="D230" i="37"/>
  <c r="F229" i="37"/>
  <c r="D229" i="37"/>
  <c r="F228" i="37"/>
  <c r="D228" i="37"/>
  <c r="F227" i="37"/>
  <c r="D227" i="37"/>
  <c r="F226" i="37"/>
  <c r="D226" i="37"/>
  <c r="F225" i="37"/>
  <c r="D225" i="37"/>
  <c r="F224" i="37"/>
  <c r="D224" i="37"/>
  <c r="F223" i="37"/>
  <c r="D223" i="37"/>
  <c r="F222" i="37"/>
  <c r="D222" i="37"/>
  <c r="F221" i="37"/>
  <c r="D221" i="37"/>
  <c r="F220" i="37"/>
  <c r="D220" i="37"/>
  <c r="F219" i="37"/>
  <c r="D219" i="37"/>
  <c r="F218" i="37"/>
  <c r="D218" i="37"/>
  <c r="F217" i="37"/>
  <c r="D217" i="37"/>
  <c r="F216" i="37"/>
  <c r="D216" i="37"/>
  <c r="F215" i="37"/>
  <c r="D215" i="37"/>
  <c r="F214" i="37"/>
  <c r="D214" i="37"/>
  <c r="F213" i="37"/>
  <c r="D213" i="37"/>
  <c r="F212" i="37"/>
  <c r="D212" i="37"/>
  <c r="F211" i="37"/>
  <c r="D211" i="37"/>
  <c r="F210" i="37"/>
  <c r="D210" i="37"/>
  <c r="F209" i="37"/>
  <c r="D209" i="37"/>
  <c r="F208" i="37"/>
  <c r="D208" i="37"/>
  <c r="F207" i="37"/>
  <c r="D207" i="37"/>
  <c r="F206" i="37"/>
  <c r="D206" i="37"/>
  <c r="F205" i="37"/>
  <c r="D205" i="37"/>
  <c r="F204" i="37"/>
  <c r="D204" i="37"/>
  <c r="F203" i="37"/>
  <c r="D203" i="37"/>
  <c r="F202" i="37"/>
  <c r="D202" i="37"/>
  <c r="F201" i="37"/>
  <c r="D201" i="37"/>
  <c r="F200" i="37"/>
  <c r="D200" i="37"/>
  <c r="F199" i="37"/>
  <c r="D199" i="37"/>
  <c r="F198" i="37"/>
  <c r="D198" i="37"/>
  <c r="F197" i="37"/>
  <c r="D197" i="37"/>
  <c r="F196" i="37"/>
  <c r="D196" i="37"/>
  <c r="F195" i="37"/>
  <c r="D195" i="37"/>
  <c r="F194" i="37"/>
  <c r="D194" i="37"/>
  <c r="F193" i="37"/>
  <c r="D193" i="37"/>
  <c r="F192" i="37"/>
  <c r="D192" i="37"/>
  <c r="F191" i="37"/>
  <c r="D191" i="37"/>
  <c r="F190" i="37"/>
  <c r="D190" i="37"/>
  <c r="F189" i="37"/>
  <c r="D189" i="37"/>
  <c r="F188" i="37"/>
  <c r="D188" i="37"/>
  <c r="F186" i="37"/>
  <c r="D186" i="37"/>
  <c r="F185" i="37"/>
  <c r="D185" i="37"/>
  <c r="F184" i="37"/>
  <c r="D184" i="37"/>
  <c r="F183" i="37"/>
  <c r="D183" i="37"/>
  <c r="F182" i="37"/>
  <c r="D182" i="37"/>
  <c r="F181" i="37"/>
  <c r="D181" i="37"/>
  <c r="F180" i="37"/>
  <c r="D180" i="37"/>
  <c r="F179" i="37"/>
  <c r="D179" i="37"/>
  <c r="F178" i="37"/>
  <c r="D178" i="37"/>
  <c r="F177" i="37"/>
  <c r="D177" i="37"/>
  <c r="F176" i="37"/>
  <c r="D176" i="37"/>
  <c r="F175" i="37"/>
  <c r="D175" i="37"/>
  <c r="F174" i="37"/>
  <c r="D174" i="37"/>
  <c r="F173" i="37"/>
  <c r="D173" i="37"/>
  <c r="F172" i="37"/>
  <c r="D172" i="37"/>
  <c r="F171" i="37"/>
  <c r="D171" i="37"/>
  <c r="F170" i="37"/>
  <c r="D170" i="37"/>
  <c r="F169" i="37"/>
  <c r="D169" i="37"/>
  <c r="F168" i="37"/>
  <c r="D168" i="37"/>
  <c r="F167" i="37"/>
  <c r="D167" i="37"/>
  <c r="F166" i="37"/>
  <c r="D166" i="37"/>
  <c r="F165" i="37"/>
  <c r="D165" i="37"/>
  <c r="F164" i="37"/>
  <c r="D164" i="37"/>
  <c r="F163" i="37"/>
  <c r="D163" i="37"/>
  <c r="F162" i="37"/>
  <c r="D162" i="37"/>
  <c r="F161" i="37"/>
  <c r="D161" i="37"/>
  <c r="F160" i="37"/>
  <c r="D160" i="37"/>
  <c r="F159" i="37"/>
  <c r="D159" i="37"/>
  <c r="F158" i="37"/>
  <c r="D158" i="37"/>
  <c r="F157" i="37"/>
  <c r="D157" i="37"/>
  <c r="F156" i="37"/>
  <c r="D156" i="37"/>
  <c r="F155" i="37"/>
  <c r="D155" i="37"/>
  <c r="F154" i="37"/>
  <c r="D154" i="37"/>
  <c r="F153" i="37"/>
  <c r="D153" i="37"/>
  <c r="F152" i="37"/>
  <c r="D152" i="37"/>
  <c r="F151" i="37"/>
  <c r="D151" i="37"/>
  <c r="F150" i="37"/>
  <c r="D150" i="37"/>
  <c r="F149" i="37"/>
  <c r="D149" i="37"/>
  <c r="F148" i="37"/>
  <c r="D148" i="37"/>
  <c r="F147" i="37"/>
  <c r="D147" i="37"/>
  <c r="F146" i="37"/>
  <c r="D146" i="37"/>
  <c r="F145" i="37"/>
  <c r="D145" i="37"/>
  <c r="F144" i="37"/>
  <c r="D144" i="37"/>
  <c r="D143" i="37"/>
  <c r="F142" i="37"/>
  <c r="D142" i="37"/>
  <c r="F141" i="37"/>
  <c r="D141" i="37"/>
  <c r="F140" i="37"/>
  <c r="D140" i="37"/>
  <c r="F139" i="37"/>
  <c r="D139" i="37"/>
  <c r="F138" i="37"/>
  <c r="D138" i="37"/>
  <c r="F137" i="37"/>
  <c r="D137" i="37"/>
  <c r="F136" i="37"/>
  <c r="D136" i="37"/>
  <c r="F135" i="37"/>
  <c r="D135" i="37"/>
  <c r="F134" i="37"/>
  <c r="D134" i="37"/>
  <c r="F133" i="37"/>
  <c r="D133" i="37"/>
  <c r="F132" i="37"/>
  <c r="D132" i="37"/>
  <c r="F131" i="37"/>
  <c r="D131" i="37"/>
  <c r="F130" i="37"/>
  <c r="D130" i="37"/>
  <c r="F129" i="37"/>
  <c r="D129" i="37"/>
  <c r="F128" i="37"/>
  <c r="D128" i="37"/>
  <c r="F127" i="37"/>
  <c r="D127" i="37"/>
  <c r="F126" i="37"/>
  <c r="D126" i="37"/>
  <c r="F125" i="37"/>
  <c r="D125" i="37"/>
  <c r="D124" i="37"/>
  <c r="D123" i="37"/>
  <c r="D122" i="37"/>
  <c r="D121" i="37"/>
  <c r="F120" i="37"/>
  <c r="D120" i="37"/>
  <c r="F119" i="37"/>
  <c r="D119" i="37"/>
  <c r="F118" i="37"/>
  <c r="D118" i="37"/>
  <c r="F117" i="37"/>
  <c r="D117" i="37"/>
  <c r="F116" i="37"/>
  <c r="D116" i="37"/>
  <c r="F115" i="37"/>
  <c r="D115" i="37"/>
  <c r="F114" i="37"/>
  <c r="D114" i="37"/>
  <c r="F113" i="37"/>
  <c r="D113" i="37"/>
  <c r="F112" i="37"/>
  <c r="D112" i="37"/>
  <c r="F111" i="37"/>
  <c r="D111" i="37"/>
  <c r="F110" i="37"/>
  <c r="D110" i="37"/>
  <c r="F109" i="37"/>
  <c r="D109" i="37"/>
  <c r="F108" i="37"/>
  <c r="D108" i="37"/>
  <c r="F107" i="37"/>
  <c r="D107" i="37"/>
  <c r="F106" i="37"/>
  <c r="D106" i="37"/>
  <c r="F105" i="37"/>
  <c r="D105" i="37"/>
  <c r="F104" i="37"/>
  <c r="D104" i="37"/>
  <c r="F103" i="37"/>
  <c r="D103" i="37"/>
  <c r="F102" i="37"/>
  <c r="D102" i="37"/>
  <c r="F101" i="37"/>
  <c r="D101" i="37"/>
  <c r="F100" i="37"/>
  <c r="D100" i="37"/>
  <c r="F99" i="37"/>
  <c r="F98" i="37"/>
  <c r="D98" i="37"/>
  <c r="F97" i="37"/>
  <c r="F96" i="37"/>
  <c r="F95" i="37"/>
  <c r="F94" i="37"/>
  <c r="F93" i="37"/>
  <c r="D93" i="37"/>
  <c r="F92" i="37"/>
  <c r="D92" i="37"/>
  <c r="F91" i="37"/>
  <c r="D91" i="37"/>
  <c r="F90" i="37"/>
  <c r="D90" i="37"/>
  <c r="F89" i="37"/>
  <c r="F88" i="37"/>
  <c r="F87" i="37"/>
  <c r="F86" i="37"/>
  <c r="D86" i="37"/>
  <c r="F85" i="37"/>
  <c r="F84" i="37"/>
  <c r="F83" i="37"/>
  <c r="F82" i="37"/>
  <c r="D82" i="37"/>
  <c r="F81" i="37"/>
  <c r="D81" i="37"/>
  <c r="F80" i="37"/>
  <c r="D80" i="37"/>
  <c r="F79" i="37"/>
  <c r="D79" i="37"/>
  <c r="F78" i="37"/>
  <c r="D78" i="37"/>
  <c r="D77" i="37"/>
  <c r="F76" i="37"/>
  <c r="D76" i="37"/>
  <c r="F75" i="37"/>
  <c r="D75" i="37"/>
  <c r="F74" i="37"/>
  <c r="D74" i="37"/>
  <c r="F73" i="37"/>
  <c r="D73" i="37"/>
  <c r="F72" i="37"/>
  <c r="D72" i="37"/>
  <c r="F71" i="37"/>
  <c r="D71" i="37"/>
  <c r="F70" i="37"/>
  <c r="D70" i="37"/>
  <c r="D69" i="37"/>
  <c r="D68" i="37"/>
  <c r="F67" i="37"/>
  <c r="D67" i="37"/>
  <c r="F66" i="37"/>
  <c r="D66" i="37"/>
  <c r="F65" i="37"/>
  <c r="D65" i="37"/>
  <c r="F64" i="37"/>
  <c r="D64" i="37"/>
  <c r="F63" i="37"/>
  <c r="D63" i="37"/>
  <c r="F62" i="37"/>
  <c r="D62" i="37"/>
  <c r="F61" i="37"/>
  <c r="D61" i="37"/>
  <c r="F60" i="37"/>
  <c r="D60" i="37"/>
  <c r="F59" i="37"/>
  <c r="D59" i="37"/>
  <c r="F58" i="37"/>
  <c r="D58" i="37"/>
  <c r="F57" i="37"/>
  <c r="D57" i="37"/>
  <c r="F56" i="37"/>
  <c r="D56" i="37"/>
  <c r="F55" i="37"/>
  <c r="D55" i="37"/>
  <c r="F54" i="37"/>
  <c r="D54" i="37"/>
  <c r="F53" i="37"/>
  <c r="D53" i="37"/>
  <c r="F52" i="37"/>
  <c r="D52" i="37"/>
  <c r="F51" i="37"/>
  <c r="D51" i="37"/>
  <c r="F50" i="37"/>
  <c r="D50" i="37"/>
  <c r="F49" i="37"/>
  <c r="D49" i="37"/>
  <c r="F48" i="37"/>
  <c r="D48" i="37"/>
  <c r="F47" i="37"/>
  <c r="D47" i="37"/>
  <c r="F46" i="37"/>
  <c r="D46" i="37"/>
  <c r="F45" i="37"/>
  <c r="D45" i="37"/>
  <c r="F44" i="37"/>
  <c r="D44" i="37"/>
  <c r="F43" i="37"/>
  <c r="D43" i="37"/>
  <c r="F42" i="37"/>
  <c r="D42" i="37"/>
  <c r="F41" i="37"/>
  <c r="D41" i="37"/>
  <c r="F40" i="37"/>
  <c r="D40" i="37"/>
  <c r="F39" i="37"/>
  <c r="D39" i="37"/>
  <c r="F38" i="37"/>
  <c r="D38" i="37"/>
  <c r="F37" i="37"/>
  <c r="D37" i="37"/>
  <c r="F36" i="37"/>
  <c r="D36" i="37"/>
  <c r="F35" i="37"/>
  <c r="D35" i="37"/>
  <c r="F34" i="37"/>
  <c r="D34" i="37"/>
  <c r="F33" i="37"/>
  <c r="D33" i="37"/>
  <c r="F32" i="37"/>
  <c r="D32" i="37"/>
  <c r="F31" i="37"/>
  <c r="D31" i="37"/>
  <c r="F30" i="37"/>
  <c r="D30" i="37"/>
  <c r="F29" i="37"/>
  <c r="D29" i="37"/>
  <c r="F28" i="37"/>
  <c r="D28" i="37"/>
  <c r="F27" i="37"/>
  <c r="D27" i="37"/>
  <c r="F26" i="37"/>
  <c r="D26" i="37"/>
  <c r="F25" i="37"/>
  <c r="D25" i="37"/>
  <c r="F24" i="37"/>
  <c r="D24" i="37"/>
  <c r="F23" i="37"/>
  <c r="D23" i="37"/>
  <c r="F22" i="37"/>
  <c r="D22" i="37"/>
  <c r="F21" i="37"/>
  <c r="D21" i="37"/>
  <c r="F20" i="37"/>
  <c r="D20" i="37"/>
  <c r="F19" i="37"/>
  <c r="D19" i="37"/>
  <c r="F18" i="37"/>
  <c r="D18" i="37"/>
  <c r="F17" i="37"/>
  <c r="D17" i="37"/>
  <c r="F16" i="37"/>
  <c r="D16" i="37"/>
  <c r="F15" i="37"/>
  <c r="D15" i="37"/>
  <c r="F14" i="37"/>
  <c r="D14" i="37"/>
  <c r="F13" i="37"/>
  <c r="D13" i="37"/>
  <c r="F12" i="37"/>
  <c r="D12" i="37"/>
  <c r="F9" i="37"/>
  <c r="D9" i="37"/>
  <c r="D5" i="37"/>
  <c r="D4" i="37"/>
  <c r="C3" i="37"/>
  <c r="D48" i="20"/>
  <c r="D49" i="20"/>
  <c r="D50" i="20"/>
  <c r="D51" i="20"/>
  <c r="D52" i="20"/>
  <c r="D53" i="20"/>
  <c r="D54" i="20"/>
  <c r="D55" i="20"/>
  <c r="D56" i="20"/>
  <c r="D57" i="20"/>
  <c r="D58" i="20"/>
  <c r="D59" i="20"/>
  <c r="D60" i="20"/>
  <c r="D61" i="20"/>
  <c r="D62" i="20"/>
  <c r="D63" i="20"/>
  <c r="D64" i="20"/>
  <c r="D65" i="20"/>
  <c r="D66" i="20"/>
  <c r="D67" i="20"/>
  <c r="D68" i="20"/>
  <c r="D47" i="20"/>
  <c r="D73" i="20"/>
  <c r="D72" i="20"/>
  <c r="D71" i="20"/>
  <c r="D75" i="20"/>
  <c r="D76" i="20"/>
  <c r="D77" i="20"/>
  <c r="D78" i="20"/>
  <c r="D79" i="20"/>
  <c r="D80" i="20"/>
  <c r="D74" i="20"/>
  <c r="F9" i="36" l="1"/>
  <c r="D9" i="36"/>
  <c r="F5" i="36"/>
  <c r="F4" i="36"/>
  <c r="B3" i="36"/>
  <c r="F247" i="35"/>
  <c r="D247" i="35"/>
  <c r="F246" i="35"/>
  <c r="D246" i="35"/>
  <c r="F245" i="35"/>
  <c r="D245" i="35"/>
  <c r="F244" i="35"/>
  <c r="D244" i="35"/>
  <c r="F243" i="35"/>
  <c r="D243" i="35"/>
  <c r="F242" i="35"/>
  <c r="D242" i="35"/>
  <c r="F241" i="35"/>
  <c r="D241" i="35"/>
  <c r="F240" i="35"/>
  <c r="D240" i="35"/>
  <c r="F239" i="35"/>
  <c r="D239" i="35"/>
  <c r="F238" i="35"/>
  <c r="D238" i="35"/>
  <c r="F237" i="35"/>
  <c r="D237" i="35"/>
  <c r="F236" i="35"/>
  <c r="D236" i="35"/>
  <c r="F235" i="35"/>
  <c r="D235" i="35"/>
  <c r="F233" i="35"/>
  <c r="D233" i="35"/>
  <c r="F232" i="35"/>
  <c r="D232" i="35"/>
  <c r="F231" i="35"/>
  <c r="D231" i="35"/>
  <c r="F230" i="35"/>
  <c r="D230" i="35"/>
  <c r="F229" i="35"/>
  <c r="D229" i="35"/>
  <c r="F228" i="35"/>
  <c r="D228" i="35"/>
  <c r="F227" i="35"/>
  <c r="D227" i="35"/>
  <c r="F226" i="35"/>
  <c r="D226" i="35"/>
  <c r="F225" i="35"/>
  <c r="D225" i="35"/>
  <c r="F224" i="35"/>
  <c r="D224" i="35"/>
  <c r="F223" i="35"/>
  <c r="D223" i="35"/>
  <c r="F222" i="35"/>
  <c r="D222" i="35"/>
  <c r="F221" i="35"/>
  <c r="D221" i="35"/>
  <c r="F220" i="35"/>
  <c r="D220" i="35"/>
  <c r="F219" i="35"/>
  <c r="D219" i="35"/>
  <c r="F218" i="35"/>
  <c r="D218" i="35"/>
  <c r="F217" i="35"/>
  <c r="D217" i="35"/>
  <c r="F216" i="35"/>
  <c r="D216" i="35"/>
  <c r="F215" i="35"/>
  <c r="D215" i="35"/>
  <c r="F214" i="35"/>
  <c r="D214" i="35"/>
  <c r="F213" i="35"/>
  <c r="D213" i="35"/>
  <c r="F212" i="35"/>
  <c r="D212" i="35"/>
  <c r="F211" i="35"/>
  <c r="D211" i="35"/>
  <c r="F210" i="35"/>
  <c r="D210" i="35"/>
  <c r="F209" i="35"/>
  <c r="D209" i="35"/>
  <c r="F208" i="35"/>
  <c r="D208" i="35"/>
  <c r="F207" i="35"/>
  <c r="D207" i="35"/>
  <c r="F206" i="35"/>
  <c r="D206" i="35"/>
  <c r="F205" i="35"/>
  <c r="D205" i="35"/>
  <c r="F204" i="35"/>
  <c r="D204" i="35"/>
  <c r="F203" i="35"/>
  <c r="D203" i="35"/>
  <c r="F202" i="35"/>
  <c r="D202" i="35"/>
  <c r="F201" i="35"/>
  <c r="D201" i="35"/>
  <c r="F200" i="35"/>
  <c r="D200" i="35"/>
  <c r="F199" i="35"/>
  <c r="D199" i="35"/>
  <c r="F198" i="35"/>
  <c r="D198" i="35"/>
  <c r="F197" i="35"/>
  <c r="D197" i="35"/>
  <c r="F196" i="35"/>
  <c r="D196" i="35"/>
  <c r="F195" i="35"/>
  <c r="D195" i="35"/>
  <c r="F194" i="35"/>
  <c r="D194" i="35"/>
  <c r="F193" i="35"/>
  <c r="D193" i="35"/>
  <c r="F192" i="35"/>
  <c r="D192" i="35"/>
  <c r="F191" i="35"/>
  <c r="D191" i="35"/>
  <c r="F190" i="35"/>
  <c r="D190" i="35"/>
  <c r="F189" i="35"/>
  <c r="D189" i="35"/>
  <c r="F188" i="35"/>
  <c r="D188" i="35"/>
  <c r="F187" i="35"/>
  <c r="D187" i="35"/>
  <c r="F186" i="35"/>
  <c r="D186" i="35"/>
  <c r="F185" i="35"/>
  <c r="D185" i="35"/>
  <c r="F184" i="35"/>
  <c r="D184" i="35"/>
  <c r="F183" i="35"/>
  <c r="D183" i="35"/>
  <c r="F182" i="35"/>
  <c r="D182" i="35"/>
  <c r="F181" i="35"/>
  <c r="D181" i="35"/>
  <c r="F179" i="35"/>
  <c r="D179" i="35"/>
  <c r="F178" i="35"/>
  <c r="D178" i="35"/>
  <c r="F177" i="35"/>
  <c r="D177" i="35"/>
  <c r="F176" i="35"/>
  <c r="D176" i="35"/>
  <c r="F175" i="35"/>
  <c r="D175" i="35"/>
  <c r="F174" i="35"/>
  <c r="D174" i="35"/>
  <c r="F173" i="35"/>
  <c r="D173" i="35"/>
  <c r="F172" i="35"/>
  <c r="D172" i="35"/>
  <c r="F171" i="35"/>
  <c r="D171" i="35"/>
  <c r="F170" i="35"/>
  <c r="D170" i="35"/>
  <c r="F169" i="35"/>
  <c r="D169" i="35"/>
  <c r="F168" i="35"/>
  <c r="D168" i="35"/>
  <c r="F167" i="35"/>
  <c r="D167" i="35"/>
  <c r="F166" i="35"/>
  <c r="D166" i="35"/>
  <c r="F165" i="35"/>
  <c r="D165" i="35"/>
  <c r="F164" i="35"/>
  <c r="D164" i="35"/>
  <c r="F163" i="35"/>
  <c r="D163" i="35"/>
  <c r="F162" i="35"/>
  <c r="D162" i="35"/>
  <c r="F161" i="35"/>
  <c r="D161" i="35"/>
  <c r="F160" i="35"/>
  <c r="D160" i="35"/>
  <c r="F159" i="35"/>
  <c r="D159" i="35"/>
  <c r="F158" i="35"/>
  <c r="D158" i="35"/>
  <c r="F157" i="35"/>
  <c r="D157" i="35"/>
  <c r="F156" i="35"/>
  <c r="D156" i="35"/>
  <c r="F155" i="35"/>
  <c r="D155" i="35"/>
  <c r="F154" i="35"/>
  <c r="D154" i="35"/>
  <c r="F153" i="35"/>
  <c r="D153" i="35"/>
  <c r="F152" i="35"/>
  <c r="D152" i="35"/>
  <c r="F151" i="35"/>
  <c r="D151" i="35"/>
  <c r="F150" i="35"/>
  <c r="D150" i="35"/>
  <c r="F149" i="35"/>
  <c r="D149" i="35"/>
  <c r="F148" i="35"/>
  <c r="D148" i="35"/>
  <c r="F147" i="35"/>
  <c r="D147" i="35"/>
  <c r="F146" i="35"/>
  <c r="D146" i="35"/>
  <c r="F145" i="35"/>
  <c r="D145" i="35"/>
  <c r="F144" i="35"/>
  <c r="D144" i="35"/>
  <c r="F143" i="35"/>
  <c r="D143" i="35"/>
  <c r="F142" i="35"/>
  <c r="D142" i="35"/>
  <c r="F141" i="35"/>
  <c r="D141" i="35"/>
  <c r="F140" i="35"/>
  <c r="D140" i="35"/>
  <c r="F139" i="35"/>
  <c r="D139" i="35"/>
  <c r="F138" i="35"/>
  <c r="D138" i="35"/>
  <c r="F137" i="35"/>
  <c r="D137" i="35"/>
  <c r="F136" i="35"/>
  <c r="D136" i="35"/>
  <c r="F135" i="35"/>
  <c r="D135" i="35"/>
  <c r="F134" i="35"/>
  <c r="D134" i="35"/>
  <c r="F133" i="35"/>
  <c r="D133" i="35"/>
  <c r="F132" i="35"/>
  <c r="D132" i="35"/>
  <c r="F131" i="35"/>
  <c r="D131" i="35"/>
  <c r="F130" i="35"/>
  <c r="D130" i="35"/>
  <c r="F129" i="35"/>
  <c r="D129" i="35"/>
  <c r="F128" i="35"/>
  <c r="D128" i="35"/>
  <c r="F127" i="35"/>
  <c r="D127" i="35"/>
  <c r="F126" i="35"/>
  <c r="D126" i="35"/>
  <c r="F125" i="35"/>
  <c r="D125" i="35"/>
  <c r="F124" i="35"/>
  <c r="D124" i="35"/>
  <c r="F123" i="35"/>
  <c r="D123" i="35"/>
  <c r="F122" i="35"/>
  <c r="D122" i="35"/>
  <c r="F121" i="35"/>
  <c r="D121" i="35"/>
  <c r="F120" i="35"/>
  <c r="D120" i="35"/>
  <c r="F119" i="35"/>
  <c r="D119" i="35"/>
  <c r="F118" i="35"/>
  <c r="D118" i="35"/>
  <c r="F117" i="35"/>
  <c r="D117" i="35"/>
  <c r="F116" i="35"/>
  <c r="D116" i="35"/>
  <c r="F115" i="35"/>
  <c r="D115" i="35"/>
  <c r="F114" i="35"/>
  <c r="D114" i="35"/>
  <c r="F113" i="35"/>
  <c r="D113" i="35"/>
  <c r="F112" i="35"/>
  <c r="D112" i="35"/>
  <c r="F111" i="35"/>
  <c r="D111" i="35"/>
  <c r="F110" i="35"/>
  <c r="D110" i="35"/>
  <c r="F109" i="35"/>
  <c r="D109" i="35"/>
  <c r="F108" i="35"/>
  <c r="D108" i="35"/>
  <c r="F107" i="35"/>
  <c r="D107" i="35"/>
  <c r="F106" i="35"/>
  <c r="D106" i="35"/>
  <c r="F105" i="35"/>
  <c r="D105" i="35"/>
  <c r="F104" i="35"/>
  <c r="D104" i="35"/>
  <c r="F103" i="35"/>
  <c r="D103" i="35"/>
  <c r="F102" i="35"/>
  <c r="D102" i="35"/>
  <c r="F101" i="35"/>
  <c r="D101" i="35"/>
  <c r="F100" i="35"/>
  <c r="D100" i="35"/>
  <c r="F99" i="35"/>
  <c r="D99" i="35"/>
  <c r="F98" i="35"/>
  <c r="D98" i="35"/>
  <c r="F97" i="35"/>
  <c r="D97" i="35"/>
  <c r="F96" i="35"/>
  <c r="D96" i="35"/>
  <c r="F95" i="35"/>
  <c r="D95" i="35"/>
  <c r="F94" i="35"/>
  <c r="D94" i="35"/>
  <c r="F93" i="35"/>
  <c r="D93" i="35"/>
  <c r="F92" i="35"/>
  <c r="D92" i="35"/>
  <c r="F91" i="35"/>
  <c r="D91" i="35"/>
  <c r="F90" i="35"/>
  <c r="D90" i="35"/>
  <c r="F89" i="35"/>
  <c r="D89" i="35"/>
  <c r="F88" i="35"/>
  <c r="D88" i="35"/>
  <c r="F87" i="35"/>
  <c r="D87" i="35"/>
  <c r="F86" i="35"/>
  <c r="D86" i="35"/>
  <c r="F85" i="35"/>
  <c r="D85" i="35"/>
  <c r="F84" i="35"/>
  <c r="D84" i="35"/>
  <c r="F83" i="35"/>
  <c r="D83" i="35"/>
  <c r="F82" i="35"/>
  <c r="D82" i="35"/>
  <c r="F81" i="35"/>
  <c r="D81" i="35"/>
  <c r="F80" i="35"/>
  <c r="D80" i="35"/>
  <c r="F79" i="35"/>
  <c r="D79" i="35"/>
  <c r="F78" i="35"/>
  <c r="D78" i="35"/>
  <c r="F77" i="35"/>
  <c r="D77" i="35"/>
  <c r="F76" i="35"/>
  <c r="D76" i="35"/>
  <c r="F75" i="35"/>
  <c r="D75" i="35"/>
  <c r="F74" i="35"/>
  <c r="D74" i="35"/>
  <c r="F73" i="35"/>
  <c r="D73" i="35"/>
  <c r="F72" i="35"/>
  <c r="D72" i="35"/>
  <c r="F71" i="35"/>
  <c r="D71" i="35"/>
  <c r="F70" i="35"/>
  <c r="D70" i="35"/>
  <c r="F69" i="35"/>
  <c r="D69" i="35"/>
  <c r="F68" i="35"/>
  <c r="D68" i="35"/>
  <c r="F67" i="35"/>
  <c r="D67" i="35"/>
  <c r="F66" i="35"/>
  <c r="D66" i="35"/>
  <c r="F65" i="35"/>
  <c r="D65" i="35"/>
  <c r="F64" i="35"/>
  <c r="D64" i="35"/>
  <c r="F63" i="35"/>
  <c r="D63" i="35"/>
  <c r="F62" i="35"/>
  <c r="D62" i="35"/>
  <c r="F61" i="35"/>
  <c r="D61" i="35"/>
  <c r="F60" i="35"/>
  <c r="D60" i="35"/>
  <c r="F59" i="35"/>
  <c r="D59" i="35"/>
  <c r="F58" i="35"/>
  <c r="D58" i="35"/>
  <c r="F57" i="35"/>
  <c r="D57" i="35"/>
  <c r="F56" i="35"/>
  <c r="D56" i="35"/>
  <c r="F55" i="35"/>
  <c r="D55" i="35"/>
  <c r="F54" i="35"/>
  <c r="D54" i="35"/>
  <c r="F53" i="35"/>
  <c r="D53" i="35"/>
  <c r="F52" i="35"/>
  <c r="D52" i="35"/>
  <c r="F51" i="35"/>
  <c r="D51" i="35"/>
  <c r="F50" i="35"/>
  <c r="D50" i="35"/>
  <c r="F49" i="35"/>
  <c r="D49" i="35"/>
  <c r="F48" i="35"/>
  <c r="D48" i="35"/>
  <c r="F47" i="35"/>
  <c r="D47" i="35"/>
  <c r="D46" i="35"/>
  <c r="F45" i="35"/>
  <c r="D45" i="35"/>
  <c r="F44" i="35"/>
  <c r="D44" i="35"/>
  <c r="F43" i="35"/>
  <c r="D43" i="35"/>
  <c r="F42" i="35"/>
  <c r="D42" i="35"/>
  <c r="F41" i="35"/>
  <c r="D41" i="35"/>
  <c r="F40" i="35"/>
  <c r="D40" i="35"/>
  <c r="F39" i="35"/>
  <c r="D39" i="35"/>
  <c r="F38" i="35"/>
  <c r="D38" i="35"/>
  <c r="F37" i="35"/>
  <c r="D37" i="35"/>
  <c r="F36" i="35"/>
  <c r="D36" i="35"/>
  <c r="F35" i="35"/>
  <c r="D35" i="35"/>
  <c r="F34" i="35"/>
  <c r="D34" i="35"/>
  <c r="F33" i="35"/>
  <c r="D33" i="35"/>
  <c r="F32" i="35"/>
  <c r="D32" i="35"/>
  <c r="F31" i="35"/>
  <c r="D31" i="35"/>
  <c r="F30" i="35"/>
  <c r="D30" i="35"/>
  <c r="F29" i="35"/>
  <c r="D29" i="35"/>
  <c r="F28" i="35"/>
  <c r="D28" i="35"/>
  <c r="F27" i="35"/>
  <c r="D27" i="35"/>
  <c r="F26" i="35"/>
  <c r="D26" i="35"/>
  <c r="F25" i="35"/>
  <c r="D25" i="35"/>
  <c r="F24" i="35"/>
  <c r="D24" i="35"/>
  <c r="F23" i="35"/>
  <c r="D23" i="35"/>
  <c r="F22" i="35"/>
  <c r="D22" i="35"/>
  <c r="F21" i="35"/>
  <c r="D21" i="35"/>
  <c r="F20" i="35"/>
  <c r="D20" i="35"/>
  <c r="F19" i="35"/>
  <c r="D19" i="35"/>
  <c r="F18" i="35"/>
  <c r="D18" i="35"/>
  <c r="F17" i="35"/>
  <c r="D17" i="35"/>
  <c r="F16" i="35"/>
  <c r="D16" i="35"/>
  <c r="F15" i="35"/>
  <c r="D15" i="35"/>
  <c r="F14" i="35"/>
  <c r="D14" i="35"/>
  <c r="F13" i="35"/>
  <c r="D13" i="35"/>
  <c r="D12" i="35"/>
  <c r="F9" i="35"/>
  <c r="D9" i="35"/>
  <c r="D5" i="35"/>
  <c r="D4" i="35"/>
  <c r="B3" i="35"/>
  <c r="F219" i="34" l="1"/>
  <c r="D219" i="34"/>
  <c r="F218" i="34"/>
  <c r="D218" i="34"/>
  <c r="F217" i="34"/>
  <c r="D217" i="34"/>
  <c r="F216" i="34"/>
  <c r="D216" i="34"/>
  <c r="F215" i="34"/>
  <c r="D215" i="34"/>
  <c r="F214" i="34"/>
  <c r="D214" i="34"/>
  <c r="F213" i="34"/>
  <c r="D213" i="34"/>
  <c r="F212" i="34"/>
  <c r="D212" i="34"/>
  <c r="F211" i="34"/>
  <c r="D211" i="34"/>
  <c r="F210" i="34"/>
  <c r="D210" i="34"/>
  <c r="F209" i="34"/>
  <c r="D209" i="34"/>
  <c r="F208" i="34"/>
  <c r="D208" i="34"/>
  <c r="F207" i="34"/>
  <c r="D207" i="34"/>
  <c r="F206" i="34"/>
  <c r="D206" i="34"/>
  <c r="F205" i="34"/>
  <c r="D205" i="34"/>
  <c r="F204" i="34"/>
  <c r="D204" i="34"/>
  <c r="F203" i="34"/>
  <c r="D203" i="34"/>
  <c r="F202" i="34"/>
  <c r="D202" i="34"/>
  <c r="F201" i="34"/>
  <c r="D201" i="34"/>
  <c r="F200" i="34"/>
  <c r="D200" i="34"/>
  <c r="F199" i="34"/>
  <c r="D199" i="34"/>
  <c r="F198" i="34"/>
  <c r="D198" i="34"/>
  <c r="F197" i="34"/>
  <c r="D197" i="34"/>
  <c r="F196" i="34"/>
  <c r="D196" i="34"/>
  <c r="F195" i="34"/>
  <c r="D195" i="34"/>
  <c r="F194" i="34"/>
  <c r="D194" i="34"/>
  <c r="F193" i="34"/>
  <c r="D193" i="34"/>
  <c r="F192" i="34"/>
  <c r="D192" i="34"/>
  <c r="F191" i="34"/>
  <c r="D191" i="34"/>
  <c r="F190" i="34"/>
  <c r="D190" i="34"/>
  <c r="F189" i="34"/>
  <c r="D189" i="34"/>
  <c r="F188" i="34"/>
  <c r="D188" i="34"/>
  <c r="F187" i="34"/>
  <c r="D187" i="34"/>
  <c r="F186" i="34"/>
  <c r="D186" i="34"/>
  <c r="F185" i="34"/>
  <c r="D185" i="34"/>
  <c r="F184" i="34"/>
  <c r="D184" i="34"/>
  <c r="F183" i="34"/>
  <c r="D183" i="34"/>
  <c r="F182" i="34"/>
  <c r="D182" i="34"/>
  <c r="F181" i="34"/>
  <c r="F180" i="34"/>
  <c r="F179" i="34"/>
  <c r="D179" i="34"/>
  <c r="F178" i="34"/>
  <c r="D178" i="34"/>
  <c r="F177" i="34"/>
  <c r="D177" i="34"/>
  <c r="F176" i="34"/>
  <c r="D176" i="34"/>
  <c r="F175" i="34"/>
  <c r="D175" i="34"/>
  <c r="F174" i="34"/>
  <c r="D174" i="34"/>
  <c r="F173" i="34"/>
  <c r="D173" i="34"/>
  <c r="D172" i="34"/>
  <c r="F171" i="34"/>
  <c r="D171" i="34"/>
  <c r="F169" i="34"/>
  <c r="D169" i="34"/>
  <c r="F168" i="34"/>
  <c r="D168" i="34"/>
  <c r="D167" i="34"/>
  <c r="D166" i="34"/>
  <c r="F165" i="34"/>
  <c r="D165" i="34"/>
  <c r="F164" i="34"/>
  <c r="D164" i="34"/>
  <c r="F163" i="34"/>
  <c r="D163" i="34"/>
  <c r="F162" i="34"/>
  <c r="D162" i="34"/>
  <c r="F161" i="34"/>
  <c r="D161" i="34"/>
  <c r="F160" i="34"/>
  <c r="D160" i="34"/>
  <c r="F159" i="34"/>
  <c r="D159" i="34"/>
  <c r="F158" i="34"/>
  <c r="D158" i="34"/>
  <c r="D157" i="34"/>
  <c r="F156" i="34"/>
  <c r="D156" i="34"/>
  <c r="F155" i="34"/>
  <c r="D155" i="34"/>
  <c r="F154" i="34"/>
  <c r="D154" i="34"/>
  <c r="F153" i="34"/>
  <c r="D153" i="34"/>
  <c r="F152" i="34"/>
  <c r="D152" i="34"/>
  <c r="F151" i="34"/>
  <c r="D151" i="34"/>
  <c r="F150" i="34"/>
  <c r="D150" i="34"/>
  <c r="F149" i="34"/>
  <c r="D149" i="34"/>
  <c r="D148" i="34"/>
  <c r="D147" i="34"/>
  <c r="F146" i="34"/>
  <c r="D146" i="34"/>
  <c r="F145" i="34"/>
  <c r="D145" i="34"/>
  <c r="F144" i="34"/>
  <c r="D144" i="34"/>
  <c r="F143" i="34"/>
  <c r="D143" i="34"/>
  <c r="F142" i="34"/>
  <c r="D142" i="34"/>
  <c r="F141" i="34"/>
  <c r="D141" i="34"/>
  <c r="F140" i="34"/>
  <c r="D140" i="34"/>
  <c r="F139" i="34"/>
  <c r="D139" i="34"/>
  <c r="F138" i="34"/>
  <c r="D138" i="34"/>
  <c r="F137" i="34"/>
  <c r="D137" i="34"/>
  <c r="D136" i="34"/>
  <c r="F135" i="34"/>
  <c r="D135" i="34"/>
  <c r="D134" i="34"/>
  <c r="F133" i="34"/>
  <c r="D133" i="34"/>
  <c r="D132" i="34"/>
  <c r="F131" i="34"/>
  <c r="D131" i="34"/>
  <c r="D130" i="34"/>
  <c r="F129" i="34"/>
  <c r="D129" i="34"/>
  <c r="D128" i="34"/>
  <c r="F127" i="34"/>
  <c r="D127" i="34"/>
  <c r="F126" i="34"/>
  <c r="D126" i="34"/>
  <c r="F125" i="34"/>
  <c r="D125" i="34"/>
  <c r="D124" i="34"/>
  <c r="F123" i="34"/>
  <c r="D123" i="34"/>
  <c r="F122" i="34"/>
  <c r="D122" i="34"/>
  <c r="D121" i="34"/>
  <c r="F120" i="34"/>
  <c r="D120" i="34"/>
  <c r="D119" i="34"/>
  <c r="F118" i="34"/>
  <c r="D118" i="34"/>
  <c r="F117" i="34"/>
  <c r="D117" i="34"/>
  <c r="F116" i="34"/>
  <c r="D116" i="34"/>
  <c r="F115" i="34"/>
  <c r="D115" i="34"/>
  <c r="F114" i="34"/>
  <c r="D114" i="34"/>
  <c r="F113" i="34"/>
  <c r="D113" i="34"/>
  <c r="F112" i="34"/>
  <c r="D112" i="34"/>
  <c r="F111" i="34"/>
  <c r="D111" i="34"/>
  <c r="F110" i="34"/>
  <c r="D110" i="34"/>
  <c r="F109" i="34"/>
  <c r="D109" i="34"/>
  <c r="F108" i="34"/>
  <c r="D108" i="34"/>
  <c r="F107" i="34"/>
  <c r="D107" i="34"/>
  <c r="F106" i="34"/>
  <c r="D106" i="34"/>
  <c r="D105" i="34"/>
  <c r="D104" i="34"/>
  <c r="F103" i="34"/>
  <c r="D103" i="34"/>
  <c r="D102" i="34"/>
  <c r="F101" i="34"/>
  <c r="D101" i="34"/>
  <c r="F100" i="34"/>
  <c r="D100" i="34"/>
  <c r="F99" i="34"/>
  <c r="D99" i="34"/>
  <c r="F98" i="34"/>
  <c r="D98" i="34"/>
  <c r="F97" i="34"/>
  <c r="D97" i="34"/>
  <c r="F96" i="34"/>
  <c r="D96" i="34"/>
  <c r="F95" i="34"/>
  <c r="D95" i="34"/>
  <c r="F94" i="34"/>
  <c r="D94" i="34"/>
  <c r="F93" i="34"/>
  <c r="D93" i="34"/>
  <c r="F92" i="34"/>
  <c r="D92" i="34"/>
  <c r="F91" i="34"/>
  <c r="D91" i="34"/>
  <c r="D90" i="34"/>
  <c r="F89" i="34"/>
  <c r="D89" i="34"/>
  <c r="F88" i="34"/>
  <c r="D88" i="34"/>
  <c r="D87" i="34"/>
  <c r="F86" i="34"/>
  <c r="D86" i="34"/>
  <c r="D85" i="34"/>
  <c r="F83" i="34"/>
  <c r="D83" i="34"/>
  <c r="F82" i="34"/>
  <c r="D82" i="34"/>
  <c r="F81" i="34"/>
  <c r="D81" i="34"/>
  <c r="F79" i="34"/>
  <c r="D79" i="34"/>
  <c r="F78" i="34"/>
  <c r="D78" i="34"/>
  <c r="F77" i="34"/>
  <c r="D77" i="34"/>
  <c r="F76" i="34"/>
  <c r="D76" i="34"/>
  <c r="F75" i="34"/>
  <c r="D75" i="34"/>
  <c r="F74" i="34"/>
  <c r="D74" i="34"/>
  <c r="F73" i="34"/>
  <c r="D73" i="34"/>
  <c r="F72" i="34"/>
  <c r="D72" i="34"/>
  <c r="F70" i="34"/>
  <c r="D70" i="34"/>
  <c r="F69" i="34"/>
  <c r="D69" i="34"/>
  <c r="F68" i="34"/>
  <c r="D68" i="34"/>
  <c r="F67" i="34"/>
  <c r="D67" i="34"/>
  <c r="F66" i="34"/>
  <c r="D66" i="34"/>
  <c r="F65" i="34"/>
  <c r="D65" i="34"/>
  <c r="F64" i="34"/>
  <c r="D64" i="34"/>
  <c r="F63" i="34"/>
  <c r="D63" i="34"/>
  <c r="F62" i="34"/>
  <c r="D62" i="34"/>
  <c r="F61" i="34"/>
  <c r="D61" i="34"/>
  <c r="F60" i="34"/>
  <c r="D60" i="34"/>
  <c r="F59" i="34"/>
  <c r="D59" i="34"/>
  <c r="F58" i="34"/>
  <c r="D58" i="34"/>
  <c r="F57" i="34"/>
  <c r="D57" i="34"/>
  <c r="F56" i="34"/>
  <c r="D56" i="34"/>
  <c r="F55" i="34"/>
  <c r="D55" i="34"/>
  <c r="F54" i="34"/>
  <c r="D54" i="34"/>
  <c r="F53" i="34"/>
  <c r="D53" i="34"/>
  <c r="F52" i="34"/>
  <c r="D52" i="34"/>
  <c r="F51" i="34"/>
  <c r="D51" i="34"/>
  <c r="F50" i="34"/>
  <c r="D50" i="34"/>
  <c r="F49" i="34"/>
  <c r="D49" i="34"/>
  <c r="F48" i="34"/>
  <c r="D48" i="34"/>
  <c r="F47" i="34"/>
  <c r="D47" i="34"/>
  <c r="F46" i="34"/>
  <c r="D46" i="34"/>
  <c r="F45" i="34"/>
  <c r="D45" i="34"/>
  <c r="F44" i="34"/>
  <c r="D44" i="34"/>
  <c r="F43" i="34"/>
  <c r="D43" i="34"/>
  <c r="F42" i="34"/>
  <c r="D42" i="34"/>
  <c r="F41" i="34"/>
  <c r="D41" i="34"/>
  <c r="F40" i="34"/>
  <c r="D40" i="34"/>
  <c r="F39" i="34"/>
  <c r="D39" i="34"/>
  <c r="F38" i="34"/>
  <c r="D38" i="34"/>
  <c r="F37" i="34"/>
  <c r="D37" i="34"/>
  <c r="F36" i="34"/>
  <c r="D36" i="34"/>
  <c r="F35" i="34"/>
  <c r="D35" i="34"/>
  <c r="F34" i="34"/>
  <c r="D34" i="34"/>
  <c r="F33" i="34"/>
  <c r="D33" i="34"/>
  <c r="F32" i="34"/>
  <c r="D32" i="34"/>
  <c r="F31" i="34"/>
  <c r="D31" i="34"/>
  <c r="F30" i="34"/>
  <c r="D30" i="34"/>
  <c r="F29" i="34"/>
  <c r="D29" i="34"/>
  <c r="F28" i="34"/>
  <c r="D28" i="34"/>
  <c r="F27" i="34"/>
  <c r="D27" i="34"/>
  <c r="F26" i="34"/>
  <c r="D26" i="34"/>
  <c r="F25" i="34"/>
  <c r="D25" i="34"/>
  <c r="F24" i="34"/>
  <c r="D24" i="34"/>
  <c r="F23" i="34"/>
  <c r="D23" i="34"/>
  <c r="F22" i="34"/>
  <c r="D22" i="34"/>
  <c r="F21" i="34"/>
  <c r="D21" i="34"/>
  <c r="F20" i="34"/>
  <c r="D20" i="34"/>
  <c r="F19" i="34"/>
  <c r="D19" i="34"/>
  <c r="F18" i="34"/>
  <c r="D18" i="34"/>
  <c r="F17" i="34"/>
  <c r="D17" i="34"/>
  <c r="F16" i="34"/>
  <c r="D16" i="34"/>
  <c r="F15" i="34"/>
  <c r="D15" i="34"/>
  <c r="F14" i="34"/>
  <c r="D14" i="34"/>
  <c r="F13" i="34"/>
  <c r="D13" i="34"/>
  <c r="F12" i="34"/>
  <c r="D12" i="34"/>
  <c r="F9" i="34"/>
  <c r="D9" i="34"/>
  <c r="D5" i="34"/>
  <c r="F147" i="34" s="1"/>
  <c r="D4" i="34"/>
  <c r="C3" i="34"/>
  <c r="K1229" i="31"/>
  <c r="I1229" i="31"/>
  <c r="K1226" i="31"/>
  <c r="K1225" i="31"/>
  <c r="K1224" i="31"/>
  <c r="K1223" i="31"/>
  <c r="K1222" i="31"/>
  <c r="I1222" i="31"/>
  <c r="K1221" i="31"/>
  <c r="K1220" i="31"/>
  <c r="K1219" i="31"/>
  <c r="K1218" i="31"/>
  <c r="I1218" i="31"/>
  <c r="K1217" i="31"/>
  <c r="I1217" i="31"/>
  <c r="K1216" i="31"/>
  <c r="K1215" i="31"/>
  <c r="K1214" i="31"/>
  <c r="K1212" i="31"/>
  <c r="I1212" i="31"/>
  <c r="K1211" i="31"/>
  <c r="I1211" i="31"/>
  <c r="K1210" i="31"/>
  <c r="I1210" i="31"/>
  <c r="K1209" i="31"/>
  <c r="I1209" i="31"/>
  <c r="K1208" i="31"/>
  <c r="I1208" i="31"/>
  <c r="K1207" i="31"/>
  <c r="I1207" i="31"/>
  <c r="K1206" i="31"/>
  <c r="I1206" i="31"/>
  <c r="K1205" i="31"/>
  <c r="I1205" i="31"/>
  <c r="K1204" i="31"/>
  <c r="I1204" i="31"/>
  <c r="K1203" i="31"/>
  <c r="I1203" i="31"/>
  <c r="K1202" i="31"/>
  <c r="I1202" i="31"/>
  <c r="K1201" i="31"/>
  <c r="I1201" i="31"/>
  <c r="K1200" i="31"/>
  <c r="I1200" i="31"/>
  <c r="K1199" i="31"/>
  <c r="I1199" i="31"/>
  <c r="K1197" i="31"/>
  <c r="I1197" i="31"/>
  <c r="K1196" i="31"/>
  <c r="I1196" i="31"/>
  <c r="K1195" i="31"/>
  <c r="I1195" i="31"/>
  <c r="K1194" i="31"/>
  <c r="I1194" i="31"/>
  <c r="K1193" i="31"/>
  <c r="I1193" i="31"/>
  <c r="K1192" i="31"/>
  <c r="I1192" i="31"/>
  <c r="K1191" i="31"/>
  <c r="I1191" i="31"/>
  <c r="K1190" i="31"/>
  <c r="I1190" i="31"/>
  <c r="K1189" i="31"/>
  <c r="I1189" i="31"/>
  <c r="K1188" i="31"/>
  <c r="I1188" i="31"/>
  <c r="K1187" i="31"/>
  <c r="I1187" i="31"/>
  <c r="K1186" i="31"/>
  <c r="I1186" i="31"/>
  <c r="K1185" i="31"/>
  <c r="I1185" i="31"/>
  <c r="K1184" i="31"/>
  <c r="I1184" i="31"/>
  <c r="K1183" i="31"/>
  <c r="I1183" i="31"/>
  <c r="K1182" i="31"/>
  <c r="I1182" i="31"/>
  <c r="K1181" i="31"/>
  <c r="I1181" i="31"/>
  <c r="K1180" i="31"/>
  <c r="I1180" i="31"/>
  <c r="K1179" i="31"/>
  <c r="I1179" i="31"/>
  <c r="K1178" i="31"/>
  <c r="I1178" i="31"/>
  <c r="K1177" i="31"/>
  <c r="I1177" i="31"/>
  <c r="K1176" i="31"/>
  <c r="I1176" i="31"/>
  <c r="K1175" i="31"/>
  <c r="I1175" i="31"/>
  <c r="K1174" i="31"/>
  <c r="I1174" i="31"/>
  <c r="K1173" i="31"/>
  <c r="I1173" i="31"/>
  <c r="K1172" i="31"/>
  <c r="I1172" i="31"/>
  <c r="K1171" i="31"/>
  <c r="I1171" i="31"/>
  <c r="K1169" i="31"/>
  <c r="I1169" i="31"/>
  <c r="K1168" i="31"/>
  <c r="I1168" i="31"/>
  <c r="K1167" i="31"/>
  <c r="I1167" i="31"/>
  <c r="K1166" i="31"/>
  <c r="I1166" i="31"/>
  <c r="K1165" i="31"/>
  <c r="I1165" i="31"/>
  <c r="K1164" i="31"/>
  <c r="I1164" i="31"/>
  <c r="K1163" i="31"/>
  <c r="I1163" i="31"/>
  <c r="K1162" i="31"/>
  <c r="I1162" i="31"/>
  <c r="K1161" i="31"/>
  <c r="I1161" i="31"/>
  <c r="K1160" i="31"/>
  <c r="I1160" i="31"/>
  <c r="K1159" i="31"/>
  <c r="I1159" i="31"/>
  <c r="K1158" i="31"/>
  <c r="I1158" i="31"/>
  <c r="K1157" i="31"/>
  <c r="I1157" i="31"/>
  <c r="K1155" i="31"/>
  <c r="I1155" i="31"/>
  <c r="K1154" i="31"/>
  <c r="I1154" i="31"/>
  <c r="K1153" i="31"/>
  <c r="I1153" i="31"/>
  <c r="K1152" i="31"/>
  <c r="I1152" i="31"/>
  <c r="K1151" i="31"/>
  <c r="I1151" i="31"/>
  <c r="K1150" i="31"/>
  <c r="I1150" i="31"/>
  <c r="K1148" i="31"/>
  <c r="I1148" i="31"/>
  <c r="K1147" i="31"/>
  <c r="I1147" i="31"/>
  <c r="K1146" i="31"/>
  <c r="I1146" i="31"/>
  <c r="K1145" i="31"/>
  <c r="I1145" i="31"/>
  <c r="K1144" i="31"/>
  <c r="I1144" i="31"/>
  <c r="K1143" i="31"/>
  <c r="I1143" i="31"/>
  <c r="K1142" i="31"/>
  <c r="I1142" i="31"/>
  <c r="K1141" i="31"/>
  <c r="I1141" i="31"/>
  <c r="K1140" i="31"/>
  <c r="I1140" i="31"/>
  <c r="K1139" i="31"/>
  <c r="I1139" i="31"/>
  <c r="K1138" i="31"/>
  <c r="I1138" i="31"/>
  <c r="K1137" i="31"/>
  <c r="I1137" i="31"/>
  <c r="K1136" i="31"/>
  <c r="I1136" i="31"/>
  <c r="K1135" i="31"/>
  <c r="I1135" i="31"/>
  <c r="K1134" i="31"/>
  <c r="I1134" i="31"/>
  <c r="K1133" i="31"/>
  <c r="I1133" i="31"/>
  <c r="K1132" i="31"/>
  <c r="I1132" i="31"/>
  <c r="K1131" i="31"/>
  <c r="I1131" i="31"/>
  <c r="K1130" i="31"/>
  <c r="I1130" i="31"/>
  <c r="K1129" i="31"/>
  <c r="I1129" i="31"/>
  <c r="K1128" i="31"/>
  <c r="I1128" i="31"/>
  <c r="K1127" i="31"/>
  <c r="I1127" i="31"/>
  <c r="K1125" i="31"/>
  <c r="I1125" i="31"/>
  <c r="K1124" i="31"/>
  <c r="I1124" i="31"/>
  <c r="K1123" i="31"/>
  <c r="I1123" i="31"/>
  <c r="K1122" i="31"/>
  <c r="I1122" i="31"/>
  <c r="K1121" i="31"/>
  <c r="I1121" i="31"/>
  <c r="K1120" i="31"/>
  <c r="I1120" i="31"/>
  <c r="K1119" i="31"/>
  <c r="I1119" i="31"/>
  <c r="K1118" i="31"/>
  <c r="I1118" i="31"/>
  <c r="K1117" i="31"/>
  <c r="I1117" i="31"/>
  <c r="K1116" i="31"/>
  <c r="I1116" i="31"/>
  <c r="K1115" i="31"/>
  <c r="I1115" i="31"/>
  <c r="K1114" i="31"/>
  <c r="I1114" i="31"/>
  <c r="K1113" i="31"/>
  <c r="I1113" i="31"/>
  <c r="K1112" i="31"/>
  <c r="I1112" i="31"/>
  <c r="K1111" i="31"/>
  <c r="I1111" i="31"/>
  <c r="K1110" i="31"/>
  <c r="I1110" i="31"/>
  <c r="K1109" i="31"/>
  <c r="I1109" i="31"/>
  <c r="K1108" i="31"/>
  <c r="I1108" i="31"/>
  <c r="K1107" i="31"/>
  <c r="I1107" i="31"/>
  <c r="K1106" i="31"/>
  <c r="I1106" i="31"/>
  <c r="K1105" i="31"/>
  <c r="I1105" i="31"/>
  <c r="K1104" i="31"/>
  <c r="I1104" i="31"/>
  <c r="K1103" i="31"/>
  <c r="I1103" i="31"/>
  <c r="K1102" i="31"/>
  <c r="I1102" i="31"/>
  <c r="K1101" i="31"/>
  <c r="I1101" i="31"/>
  <c r="K1100" i="31"/>
  <c r="I1100" i="31"/>
  <c r="K1099" i="31"/>
  <c r="I1099" i="31"/>
  <c r="K1098" i="31"/>
  <c r="I1098" i="31"/>
  <c r="K1097" i="31"/>
  <c r="I1097" i="31"/>
  <c r="K1096" i="31"/>
  <c r="I1096" i="31"/>
  <c r="K1095" i="31"/>
  <c r="I1095" i="31"/>
  <c r="K1094" i="31"/>
  <c r="I1094" i="31"/>
  <c r="K1093" i="31"/>
  <c r="I1093" i="31"/>
  <c r="K1092" i="31"/>
  <c r="I1092" i="31"/>
  <c r="K1091" i="31"/>
  <c r="I1091" i="31"/>
  <c r="K1090" i="31"/>
  <c r="I1090" i="31"/>
  <c r="K1089" i="31"/>
  <c r="I1089" i="31"/>
  <c r="K1088" i="31"/>
  <c r="I1088" i="31"/>
  <c r="K1087" i="31"/>
  <c r="I1087" i="31"/>
  <c r="K1086" i="31"/>
  <c r="I1086" i="31"/>
  <c r="K1085" i="31"/>
  <c r="I1085" i="31"/>
  <c r="K1084" i="31"/>
  <c r="I1084" i="31"/>
  <c r="K1083" i="31"/>
  <c r="I1083" i="31"/>
  <c r="K1082" i="31"/>
  <c r="I1082" i="31"/>
  <c r="K1081" i="31"/>
  <c r="I1081" i="31"/>
  <c r="K1080" i="31"/>
  <c r="I1080" i="31"/>
  <c r="K1079" i="31"/>
  <c r="I1079" i="31"/>
  <c r="K1078" i="31"/>
  <c r="I1078" i="31"/>
  <c r="K1077" i="31"/>
  <c r="I1077" i="31"/>
  <c r="K1076" i="31"/>
  <c r="I1076" i="31"/>
  <c r="K1075" i="31"/>
  <c r="I1075" i="31"/>
  <c r="K1074" i="31"/>
  <c r="I1074" i="31"/>
  <c r="K1073" i="31"/>
  <c r="I1073" i="31"/>
  <c r="K1072" i="31"/>
  <c r="I1072" i="31"/>
  <c r="K1071" i="31"/>
  <c r="I1071" i="31"/>
  <c r="K1070" i="31"/>
  <c r="I1070" i="31"/>
  <c r="K1069" i="31"/>
  <c r="I1069" i="31"/>
  <c r="K1068" i="31"/>
  <c r="I1068" i="31"/>
  <c r="K1067" i="31"/>
  <c r="I1067" i="31"/>
  <c r="K1066" i="31"/>
  <c r="I1066" i="31"/>
  <c r="K1065" i="31"/>
  <c r="I1065" i="31"/>
  <c r="K1064" i="31"/>
  <c r="I1064" i="31"/>
  <c r="K1063" i="31"/>
  <c r="I1063" i="31"/>
  <c r="K1062" i="31"/>
  <c r="I1062" i="31"/>
  <c r="K1061" i="31"/>
  <c r="I1061" i="31"/>
  <c r="K1060" i="31"/>
  <c r="I1060" i="31"/>
  <c r="K1059" i="31"/>
  <c r="I1059" i="31"/>
  <c r="K1058" i="31"/>
  <c r="I1058" i="31"/>
  <c r="K1057" i="31"/>
  <c r="I1057" i="31"/>
  <c r="K1056" i="31"/>
  <c r="I1056" i="31"/>
  <c r="K1055" i="31"/>
  <c r="I1055" i="31"/>
  <c r="K1054" i="31"/>
  <c r="I1054" i="31"/>
  <c r="K1053" i="31"/>
  <c r="I1053" i="31"/>
  <c r="K1052" i="31"/>
  <c r="I1052" i="31"/>
  <c r="K1051" i="31"/>
  <c r="I1051" i="31"/>
  <c r="K1050" i="31"/>
  <c r="I1050" i="31"/>
  <c r="K1049" i="31"/>
  <c r="I1049" i="31"/>
  <c r="K1048" i="31"/>
  <c r="I1048" i="31"/>
  <c r="K1047" i="31"/>
  <c r="I1047" i="31"/>
  <c r="K1046" i="31"/>
  <c r="I1046" i="31"/>
  <c r="K1045" i="31"/>
  <c r="I1045" i="31"/>
  <c r="K1044" i="31"/>
  <c r="I1044" i="31"/>
  <c r="K1043" i="31"/>
  <c r="I1043" i="31"/>
  <c r="K1042" i="31"/>
  <c r="I1042" i="31"/>
  <c r="K1041" i="31"/>
  <c r="I1041" i="31"/>
  <c r="K1040" i="31"/>
  <c r="I1040" i="31"/>
  <c r="K1039" i="31"/>
  <c r="I1039" i="31"/>
  <c r="K1038" i="31"/>
  <c r="I1038" i="31"/>
  <c r="K1037" i="31"/>
  <c r="I1037" i="31"/>
  <c r="K1036" i="31"/>
  <c r="I1036" i="31"/>
  <c r="K1035" i="31"/>
  <c r="I1035" i="31"/>
  <c r="K1034" i="31"/>
  <c r="I1034" i="31"/>
  <c r="K1033" i="31"/>
  <c r="I1033" i="31"/>
  <c r="K1032" i="31"/>
  <c r="I1032" i="31"/>
  <c r="K1031" i="31"/>
  <c r="I1031" i="31"/>
  <c r="K1030" i="31"/>
  <c r="I1030" i="31"/>
  <c r="K1029" i="31"/>
  <c r="I1029" i="31"/>
  <c r="K1028" i="31"/>
  <c r="I1028" i="31"/>
  <c r="K1027" i="31"/>
  <c r="I1027" i="31"/>
  <c r="K1026" i="31"/>
  <c r="I1026" i="31"/>
  <c r="K1025" i="31"/>
  <c r="I1025" i="31"/>
  <c r="K1024" i="31"/>
  <c r="I1024" i="31"/>
  <c r="K1023" i="31"/>
  <c r="I1023" i="31"/>
  <c r="K1022" i="31"/>
  <c r="I1022" i="31"/>
  <c r="K1021" i="31"/>
  <c r="I1021" i="31"/>
  <c r="K1020" i="31"/>
  <c r="I1020" i="31"/>
  <c r="K1019" i="31"/>
  <c r="I1019" i="31"/>
  <c r="K1018" i="31"/>
  <c r="I1018" i="31"/>
  <c r="K1017" i="31"/>
  <c r="I1017" i="31"/>
  <c r="K1016" i="31"/>
  <c r="I1016" i="31"/>
  <c r="K1015" i="31"/>
  <c r="I1015" i="31"/>
  <c r="K1014" i="31"/>
  <c r="I1014" i="31"/>
  <c r="K1013" i="31"/>
  <c r="I1013" i="31"/>
  <c r="K1012" i="31"/>
  <c r="I1012" i="31"/>
  <c r="K1011" i="31"/>
  <c r="I1011" i="31"/>
  <c r="K1010" i="31"/>
  <c r="I1010" i="31"/>
  <c r="K1009" i="31"/>
  <c r="I1009" i="31"/>
  <c r="K1008" i="31"/>
  <c r="I1008" i="31"/>
  <c r="K1007" i="31"/>
  <c r="I1007" i="31"/>
  <c r="K1006" i="31"/>
  <c r="I1006" i="31"/>
  <c r="K1005" i="31"/>
  <c r="I1005" i="31"/>
  <c r="K1004" i="31"/>
  <c r="I1004" i="31"/>
  <c r="K1003" i="31"/>
  <c r="I1003" i="31"/>
  <c r="K1002" i="31"/>
  <c r="I1002" i="31"/>
  <c r="K1001" i="31"/>
  <c r="I1001" i="31"/>
  <c r="K1000" i="31"/>
  <c r="I1000" i="31"/>
  <c r="K999" i="31"/>
  <c r="I999" i="31"/>
  <c r="K998" i="31"/>
  <c r="I998" i="31"/>
  <c r="K997" i="31"/>
  <c r="I997" i="31"/>
  <c r="K996" i="31"/>
  <c r="I996" i="31"/>
  <c r="K995" i="31"/>
  <c r="I995" i="31"/>
  <c r="K994" i="31"/>
  <c r="I994" i="31"/>
  <c r="K993" i="31"/>
  <c r="I993" i="31"/>
  <c r="K992" i="31"/>
  <c r="I992" i="31"/>
  <c r="K991" i="31"/>
  <c r="I991" i="31"/>
  <c r="K990" i="31"/>
  <c r="I990" i="31"/>
  <c r="K989" i="31"/>
  <c r="I989" i="31"/>
  <c r="K988" i="31"/>
  <c r="I988" i="31"/>
  <c r="K987" i="31"/>
  <c r="I987" i="31"/>
  <c r="K986" i="31"/>
  <c r="I986" i="31"/>
  <c r="K985" i="31"/>
  <c r="I985" i="31"/>
  <c r="K982" i="31"/>
  <c r="I982" i="31"/>
  <c r="K981" i="31"/>
  <c r="I981" i="31"/>
  <c r="K980" i="31"/>
  <c r="I980" i="31"/>
  <c r="K979" i="31"/>
  <c r="I979" i="31"/>
  <c r="K978" i="31"/>
  <c r="I978" i="31"/>
  <c r="K977" i="31"/>
  <c r="I977" i="31"/>
  <c r="K976" i="31"/>
  <c r="I976" i="31"/>
  <c r="K975" i="31"/>
  <c r="I975" i="31"/>
  <c r="K974" i="31"/>
  <c r="I974" i="31"/>
  <c r="K973" i="31"/>
  <c r="I973" i="31"/>
  <c r="K972" i="31"/>
  <c r="I972" i="31"/>
  <c r="K971" i="31"/>
  <c r="I971" i="31"/>
  <c r="K970" i="31"/>
  <c r="I970" i="31"/>
  <c r="K969" i="31"/>
  <c r="I969" i="31"/>
  <c r="K968" i="31"/>
  <c r="I968" i="31"/>
  <c r="K967" i="31"/>
  <c r="I967" i="31"/>
  <c r="K966" i="31"/>
  <c r="I966" i="31"/>
  <c r="K965" i="31"/>
  <c r="I965" i="31"/>
  <c r="K963" i="31"/>
  <c r="I963" i="31"/>
  <c r="K962" i="31"/>
  <c r="I962" i="31"/>
  <c r="K961" i="31"/>
  <c r="I961" i="31"/>
  <c r="K960" i="31"/>
  <c r="I960" i="31"/>
  <c r="K959" i="31"/>
  <c r="I959" i="31"/>
  <c r="K958" i="31"/>
  <c r="I958" i="31"/>
  <c r="K957" i="31"/>
  <c r="I957" i="31"/>
  <c r="K956" i="31"/>
  <c r="I956" i="31"/>
  <c r="K955" i="31"/>
  <c r="I955" i="31"/>
  <c r="K954" i="31"/>
  <c r="I954" i="31"/>
  <c r="K953" i="31"/>
  <c r="I953" i="31"/>
  <c r="K952" i="31"/>
  <c r="I952" i="31"/>
  <c r="K951" i="31"/>
  <c r="I951" i="31"/>
  <c r="K950" i="31"/>
  <c r="I950" i="31"/>
  <c r="K949" i="31"/>
  <c r="I949" i="31"/>
  <c r="K948" i="31"/>
  <c r="I948" i="31"/>
  <c r="K947" i="31"/>
  <c r="I947" i="31"/>
  <c r="K946" i="31"/>
  <c r="I946" i="31"/>
  <c r="K945" i="31"/>
  <c r="I945" i="31"/>
  <c r="K943" i="31"/>
  <c r="I943" i="31"/>
  <c r="K942" i="31"/>
  <c r="I942" i="31"/>
  <c r="K941" i="31"/>
  <c r="I941" i="31"/>
  <c r="K940" i="31"/>
  <c r="I940" i="31"/>
  <c r="K939" i="31"/>
  <c r="I939" i="31"/>
  <c r="K938" i="31"/>
  <c r="I938" i="31"/>
  <c r="K937" i="31"/>
  <c r="I937" i="31"/>
  <c r="K936" i="31"/>
  <c r="I936" i="31"/>
  <c r="K935" i="31"/>
  <c r="I935" i="31"/>
  <c r="K934" i="31"/>
  <c r="I934" i="31"/>
  <c r="K933" i="31"/>
  <c r="I933" i="31"/>
  <c r="K932" i="31"/>
  <c r="I932" i="31"/>
  <c r="K931" i="31"/>
  <c r="I931" i="31"/>
  <c r="K930" i="31"/>
  <c r="I930" i="31"/>
  <c r="K929" i="31"/>
  <c r="I929" i="31"/>
  <c r="K928" i="31"/>
  <c r="I928" i="31"/>
  <c r="K927" i="31"/>
  <c r="I927" i="31"/>
  <c r="K926" i="31"/>
  <c r="I926" i="31"/>
  <c r="K925" i="31"/>
  <c r="I925" i="31"/>
  <c r="K924" i="31"/>
  <c r="I924" i="31"/>
  <c r="K923" i="31"/>
  <c r="I923" i="31"/>
  <c r="K922" i="31"/>
  <c r="I922" i="31"/>
  <c r="K921" i="31"/>
  <c r="I921" i="31"/>
  <c r="K920" i="31"/>
  <c r="I920" i="31"/>
  <c r="K919" i="31"/>
  <c r="I919" i="31"/>
  <c r="K918" i="31"/>
  <c r="I918" i="31"/>
  <c r="K917" i="31"/>
  <c r="I917" i="31"/>
  <c r="K916" i="31"/>
  <c r="I916" i="31"/>
  <c r="K915" i="31"/>
  <c r="I915" i="31"/>
  <c r="K914" i="31"/>
  <c r="I914" i="31"/>
  <c r="K913" i="31"/>
  <c r="I913" i="31"/>
  <c r="K912" i="31"/>
  <c r="I912" i="31"/>
  <c r="K911" i="31"/>
  <c r="I911" i="31"/>
  <c r="K910" i="31"/>
  <c r="I910" i="31"/>
  <c r="K909" i="31"/>
  <c r="I909" i="31"/>
  <c r="K908" i="31"/>
  <c r="I908" i="31"/>
  <c r="K907" i="31"/>
  <c r="I907" i="31"/>
  <c r="K906" i="31"/>
  <c r="I906" i="31"/>
  <c r="K905" i="31"/>
  <c r="I905" i="31"/>
  <c r="K904" i="31"/>
  <c r="I904" i="31"/>
  <c r="K903" i="31"/>
  <c r="I903" i="31"/>
  <c r="K901" i="31"/>
  <c r="I901" i="31"/>
  <c r="K900" i="31"/>
  <c r="I900" i="31"/>
  <c r="K899" i="31"/>
  <c r="I899" i="31"/>
  <c r="K898" i="31"/>
  <c r="I898" i="31"/>
  <c r="K897" i="31"/>
  <c r="I897" i="31"/>
  <c r="K896" i="31"/>
  <c r="I896" i="31"/>
  <c r="K895" i="31"/>
  <c r="I895" i="31"/>
  <c r="K894" i="31"/>
  <c r="I894" i="31"/>
  <c r="K893" i="31"/>
  <c r="I893" i="31"/>
  <c r="K892" i="31"/>
  <c r="I892" i="31"/>
  <c r="K891" i="31"/>
  <c r="I891" i="31"/>
  <c r="K890" i="31"/>
  <c r="I890" i="31"/>
  <c r="K889" i="31"/>
  <c r="I889" i="31"/>
  <c r="K888" i="31"/>
  <c r="I888" i="31"/>
  <c r="K887" i="31"/>
  <c r="I887" i="31"/>
  <c r="K886" i="31"/>
  <c r="I886" i="31"/>
  <c r="K885" i="31"/>
  <c r="I885" i="31"/>
  <c r="K884" i="31"/>
  <c r="I884" i="31"/>
  <c r="K883" i="31"/>
  <c r="I883" i="31"/>
  <c r="K882" i="31"/>
  <c r="I882" i="31"/>
  <c r="K881" i="31"/>
  <c r="I881" i="31"/>
  <c r="K880" i="31"/>
  <c r="I880" i="31"/>
  <c r="K879" i="31"/>
  <c r="I879" i="31"/>
  <c r="K878" i="31"/>
  <c r="I878" i="31"/>
  <c r="K877" i="31"/>
  <c r="I877" i="31"/>
  <c r="K876" i="31"/>
  <c r="I876" i="31"/>
  <c r="K875" i="31"/>
  <c r="I875" i="31"/>
  <c r="K874" i="31"/>
  <c r="I874" i="31"/>
  <c r="K873" i="31"/>
  <c r="I873" i="31"/>
  <c r="K872" i="31"/>
  <c r="I872" i="31"/>
  <c r="K871" i="31"/>
  <c r="I871" i="31"/>
  <c r="K870" i="31"/>
  <c r="I870" i="31"/>
  <c r="K869" i="31"/>
  <c r="I869" i="31"/>
  <c r="K867" i="31"/>
  <c r="I867" i="31"/>
  <c r="K866" i="31"/>
  <c r="I866" i="31"/>
  <c r="K865" i="31"/>
  <c r="I865" i="31"/>
  <c r="K864" i="31"/>
  <c r="I864" i="31"/>
  <c r="K863" i="31"/>
  <c r="I863" i="31"/>
  <c r="K862" i="31"/>
  <c r="I862" i="31"/>
  <c r="K861" i="31"/>
  <c r="I861" i="31"/>
  <c r="K860" i="31"/>
  <c r="I860" i="31"/>
  <c r="K859" i="31"/>
  <c r="I859" i="31"/>
  <c r="K858" i="31"/>
  <c r="I858" i="31"/>
  <c r="K857" i="31"/>
  <c r="I857" i="31"/>
  <c r="K856" i="31"/>
  <c r="I856" i="31"/>
  <c r="K855" i="31"/>
  <c r="I855" i="31"/>
  <c r="K854" i="31"/>
  <c r="I854" i="31"/>
  <c r="K853" i="31"/>
  <c r="I853" i="31"/>
  <c r="K851" i="31"/>
  <c r="I851" i="31"/>
  <c r="K850" i="31"/>
  <c r="I850" i="31"/>
  <c r="K849" i="31"/>
  <c r="I849" i="31"/>
  <c r="K848" i="31"/>
  <c r="I848" i="31"/>
  <c r="K847" i="31"/>
  <c r="I847" i="31"/>
  <c r="K846" i="31"/>
  <c r="I846" i="31"/>
  <c r="K845" i="31"/>
  <c r="I845" i="31"/>
  <c r="K844" i="31"/>
  <c r="I844" i="31"/>
  <c r="K843" i="31"/>
  <c r="I843" i="31"/>
  <c r="K842" i="31"/>
  <c r="I842" i="31"/>
  <c r="K841" i="31"/>
  <c r="I841" i="31"/>
  <c r="K840" i="31"/>
  <c r="I840" i="31"/>
  <c r="K839" i="31"/>
  <c r="I839" i="31"/>
  <c r="K838" i="31"/>
  <c r="I838" i="31"/>
  <c r="K837" i="31"/>
  <c r="I837" i="31"/>
  <c r="K835" i="31"/>
  <c r="I835" i="31"/>
  <c r="K834" i="31"/>
  <c r="I834" i="31"/>
  <c r="K833" i="31"/>
  <c r="I833" i="31"/>
  <c r="K832" i="31"/>
  <c r="I832" i="31"/>
  <c r="K831" i="31"/>
  <c r="I831" i="31"/>
  <c r="K830" i="31"/>
  <c r="I830" i="31"/>
  <c r="K829" i="31"/>
  <c r="I829" i="31"/>
  <c r="K828" i="31"/>
  <c r="I828" i="31"/>
  <c r="K827" i="31"/>
  <c r="I827" i="31"/>
  <c r="K826" i="31"/>
  <c r="I826" i="31"/>
  <c r="K825" i="31"/>
  <c r="I825" i="31"/>
  <c r="K824" i="31"/>
  <c r="I824" i="31"/>
  <c r="K823" i="31"/>
  <c r="I823" i="31"/>
  <c r="K822" i="31"/>
  <c r="I822" i="31"/>
  <c r="K821" i="31"/>
  <c r="I821" i="31"/>
  <c r="K820" i="31"/>
  <c r="I820" i="31"/>
  <c r="K819" i="31"/>
  <c r="I819" i="31"/>
  <c r="K818" i="31"/>
  <c r="K817" i="31"/>
  <c r="I817" i="31"/>
  <c r="K816" i="31"/>
  <c r="I816" i="31"/>
  <c r="K815" i="31"/>
  <c r="I815" i="31"/>
  <c r="K814" i="31"/>
  <c r="I814" i="31"/>
  <c r="K813" i="31"/>
  <c r="I813" i="31"/>
  <c r="K812" i="31"/>
  <c r="I812" i="31"/>
  <c r="K811" i="31"/>
  <c r="I811" i="31"/>
  <c r="K810" i="31"/>
  <c r="I810" i="31"/>
  <c r="K809" i="31"/>
  <c r="I809" i="31"/>
  <c r="K808" i="31"/>
  <c r="I808" i="31"/>
  <c r="K807" i="31"/>
  <c r="I807" i="31"/>
  <c r="K806" i="31"/>
  <c r="I806" i="31"/>
  <c r="K805" i="31"/>
  <c r="I805" i="31"/>
  <c r="K804" i="31"/>
  <c r="I804" i="31"/>
  <c r="K803" i="31"/>
  <c r="I803" i="31"/>
  <c r="K802" i="31"/>
  <c r="I802" i="31"/>
  <c r="K800" i="31"/>
  <c r="I800" i="31"/>
  <c r="K799" i="31"/>
  <c r="I799" i="31"/>
  <c r="K798" i="31"/>
  <c r="I798" i="31"/>
  <c r="K797" i="31"/>
  <c r="I797" i="31"/>
  <c r="K796" i="31"/>
  <c r="I796" i="31"/>
  <c r="K795" i="31"/>
  <c r="I795" i="31"/>
  <c r="K794" i="31"/>
  <c r="I794" i="31"/>
  <c r="K793" i="31"/>
  <c r="I793" i="31"/>
  <c r="K792" i="31"/>
  <c r="I792" i="31"/>
  <c r="K791" i="31"/>
  <c r="I791" i="31"/>
  <c r="K790" i="31"/>
  <c r="I790" i="31"/>
  <c r="K789" i="31"/>
  <c r="I789" i="31"/>
  <c r="K788" i="31"/>
  <c r="I788" i="31"/>
  <c r="K787" i="31"/>
  <c r="I787" i="31"/>
  <c r="K786" i="31"/>
  <c r="I786" i="31"/>
  <c r="K785" i="31"/>
  <c r="I785" i="31"/>
  <c r="K784" i="31"/>
  <c r="I784" i="31"/>
  <c r="K783" i="31"/>
  <c r="I783" i="31"/>
  <c r="K782" i="31"/>
  <c r="I782" i="31"/>
  <c r="K781" i="31"/>
  <c r="I781" i="31"/>
  <c r="K780" i="31"/>
  <c r="I780" i="31"/>
  <c r="K779" i="31"/>
  <c r="I779" i="31"/>
  <c r="K778" i="31"/>
  <c r="I778" i="31"/>
  <c r="K777" i="31"/>
  <c r="I777" i="31"/>
  <c r="K776" i="31"/>
  <c r="I776" i="31"/>
  <c r="K775" i="31"/>
  <c r="I775" i="31"/>
  <c r="K774" i="31"/>
  <c r="I774" i="31"/>
  <c r="K773" i="31"/>
  <c r="I773" i="31"/>
  <c r="K772" i="31"/>
  <c r="I772" i="31"/>
  <c r="K771" i="31"/>
  <c r="I771" i="31"/>
  <c r="K770" i="31"/>
  <c r="I770" i="31"/>
  <c r="K769" i="31"/>
  <c r="I769" i="31"/>
  <c r="K768" i="31"/>
  <c r="I768" i="31"/>
  <c r="K767" i="31"/>
  <c r="I767" i="31"/>
  <c r="K766" i="31"/>
  <c r="I766" i="31"/>
  <c r="K765" i="31"/>
  <c r="I765" i="31"/>
  <c r="K764" i="31"/>
  <c r="I764" i="31"/>
  <c r="K763" i="31"/>
  <c r="I763" i="31"/>
  <c r="K762" i="31"/>
  <c r="I762" i="31"/>
  <c r="K761" i="31"/>
  <c r="I761" i="31"/>
  <c r="K760" i="31"/>
  <c r="I760" i="31"/>
  <c r="K759" i="31"/>
  <c r="I759" i="31"/>
  <c r="K758" i="31"/>
  <c r="I758" i="31"/>
  <c r="K757" i="31"/>
  <c r="I757" i="31"/>
  <c r="K756" i="31"/>
  <c r="I756" i="31"/>
  <c r="K755" i="31"/>
  <c r="I755" i="31"/>
  <c r="K754" i="31"/>
  <c r="I754" i="31"/>
  <c r="K753" i="31"/>
  <c r="I753" i="31"/>
  <c r="K752" i="31"/>
  <c r="I752" i="31"/>
  <c r="K751" i="31"/>
  <c r="I751" i="31"/>
  <c r="K750" i="31"/>
  <c r="I750" i="31"/>
  <c r="K749" i="31"/>
  <c r="I749" i="31"/>
  <c r="K748" i="31"/>
  <c r="I748" i="31"/>
  <c r="K747" i="31"/>
  <c r="I747" i="31"/>
  <c r="K746" i="31"/>
  <c r="I746" i="31"/>
  <c r="K745" i="31"/>
  <c r="I745" i="31"/>
  <c r="K744" i="31"/>
  <c r="I744" i="31"/>
  <c r="K743" i="31"/>
  <c r="I743" i="31"/>
  <c r="K742" i="31"/>
  <c r="I742" i="31"/>
  <c r="K741" i="31"/>
  <c r="I741" i="31"/>
  <c r="K740" i="31"/>
  <c r="I740" i="31"/>
  <c r="K739" i="31"/>
  <c r="I739" i="31"/>
  <c r="K738" i="31"/>
  <c r="I738" i="31"/>
  <c r="K737" i="31"/>
  <c r="I737" i="31"/>
  <c r="K736" i="31"/>
  <c r="I736" i="31"/>
  <c r="K735" i="31"/>
  <c r="I735" i="31"/>
  <c r="K734" i="31"/>
  <c r="I734" i="31"/>
  <c r="K733" i="31"/>
  <c r="I733" i="31"/>
  <c r="K732" i="31"/>
  <c r="I732" i="31"/>
  <c r="K731" i="31"/>
  <c r="I731" i="31"/>
  <c r="K730" i="31"/>
  <c r="I730" i="31"/>
  <c r="K729" i="31"/>
  <c r="I729" i="31"/>
  <c r="K728" i="31"/>
  <c r="I728" i="31"/>
  <c r="K727" i="31"/>
  <c r="I727" i="31"/>
  <c r="K726" i="31"/>
  <c r="I726" i="31"/>
  <c r="K725" i="31"/>
  <c r="I725" i="31"/>
  <c r="K724" i="31"/>
  <c r="I724" i="31"/>
  <c r="K723" i="31"/>
  <c r="I723" i="31"/>
  <c r="K722" i="31"/>
  <c r="I722" i="31"/>
  <c r="K721" i="31"/>
  <c r="I721" i="31"/>
  <c r="K720" i="31"/>
  <c r="I720" i="31"/>
  <c r="K719" i="31"/>
  <c r="I719" i="31"/>
  <c r="K718" i="31"/>
  <c r="I718" i="31"/>
  <c r="K717" i="31"/>
  <c r="I717" i="31"/>
  <c r="K716" i="31"/>
  <c r="I716" i="31"/>
  <c r="K715" i="31"/>
  <c r="I715" i="31"/>
  <c r="K714" i="31"/>
  <c r="I714" i="31"/>
  <c r="K713" i="31"/>
  <c r="I713" i="31"/>
  <c r="K712" i="31"/>
  <c r="I712" i="31"/>
  <c r="K711" i="31"/>
  <c r="I711" i="31"/>
  <c r="K710" i="31"/>
  <c r="I710" i="31"/>
  <c r="K709" i="31"/>
  <c r="I709" i="31"/>
  <c r="K708" i="31"/>
  <c r="I708" i="31"/>
  <c r="K707" i="31"/>
  <c r="I707" i="31"/>
  <c r="K706" i="31"/>
  <c r="I706" i="31"/>
  <c r="K705" i="31"/>
  <c r="I705" i="31"/>
  <c r="K704" i="31"/>
  <c r="I704" i="31"/>
  <c r="K703" i="31"/>
  <c r="I703" i="31"/>
  <c r="K702" i="31"/>
  <c r="I702" i="31"/>
  <c r="K701" i="31"/>
  <c r="I701" i="31"/>
  <c r="K700" i="31"/>
  <c r="I700" i="31"/>
  <c r="K699" i="31"/>
  <c r="I699" i="31"/>
  <c r="K698" i="31"/>
  <c r="I698" i="31"/>
  <c r="K697" i="31"/>
  <c r="I697" i="31"/>
  <c r="K696" i="31"/>
  <c r="I696" i="31"/>
  <c r="K695" i="31"/>
  <c r="I695" i="31"/>
  <c r="K694" i="31"/>
  <c r="I694" i="31"/>
  <c r="K693" i="31"/>
  <c r="I693" i="31"/>
  <c r="K692" i="31"/>
  <c r="I692" i="31"/>
  <c r="K691" i="31"/>
  <c r="I691" i="31"/>
  <c r="K690" i="31"/>
  <c r="I690" i="31"/>
  <c r="K688" i="31"/>
  <c r="I688" i="31"/>
  <c r="K687" i="31"/>
  <c r="I687" i="31"/>
  <c r="K686" i="31"/>
  <c r="I686" i="31"/>
  <c r="K685" i="31"/>
  <c r="I685" i="31"/>
  <c r="K684" i="31"/>
  <c r="I684" i="31"/>
  <c r="K683" i="31"/>
  <c r="I683" i="31"/>
  <c r="K682" i="31"/>
  <c r="I682" i="31"/>
  <c r="K681" i="31"/>
  <c r="I681" i="31"/>
  <c r="K680" i="31"/>
  <c r="I680" i="31"/>
  <c r="K679" i="31"/>
  <c r="I679" i="31"/>
  <c r="K678" i="31"/>
  <c r="I678" i="31"/>
  <c r="K677" i="31"/>
  <c r="I677" i="31"/>
  <c r="K675" i="31"/>
  <c r="I675" i="31"/>
  <c r="K674" i="31"/>
  <c r="I674" i="31"/>
  <c r="K673" i="31"/>
  <c r="I673" i="31"/>
  <c r="K672" i="31"/>
  <c r="I672" i="31"/>
  <c r="K671" i="31"/>
  <c r="I671" i="31"/>
  <c r="K670" i="31"/>
  <c r="I670" i="31"/>
  <c r="K669" i="31"/>
  <c r="I669" i="31"/>
  <c r="K668" i="31"/>
  <c r="I668" i="31"/>
  <c r="K667" i="31"/>
  <c r="I667" i="31"/>
  <c r="K666" i="31"/>
  <c r="I666" i="31"/>
  <c r="K665" i="31"/>
  <c r="I665" i="31"/>
  <c r="K664" i="31"/>
  <c r="I664" i="31"/>
  <c r="K663" i="31"/>
  <c r="I663" i="31"/>
  <c r="K662" i="31"/>
  <c r="I662" i="31"/>
  <c r="K661" i="31"/>
  <c r="I661" i="31"/>
  <c r="K660" i="31"/>
  <c r="I660" i="31"/>
  <c r="K659" i="31"/>
  <c r="I659" i="31"/>
  <c r="K658" i="31"/>
  <c r="I658" i="31"/>
  <c r="K657" i="31"/>
  <c r="I657" i="31"/>
  <c r="K656" i="31"/>
  <c r="I656" i="31"/>
  <c r="K655" i="31"/>
  <c r="I655" i="31"/>
  <c r="K654" i="31"/>
  <c r="I654" i="31"/>
  <c r="K653" i="31"/>
  <c r="I653" i="31"/>
  <c r="K652" i="31"/>
  <c r="I652" i="31"/>
  <c r="K651" i="31"/>
  <c r="I651" i="31"/>
  <c r="K650" i="31"/>
  <c r="I650" i="31"/>
  <c r="K649" i="31"/>
  <c r="I649" i="31"/>
  <c r="K648" i="31"/>
  <c r="I648" i="31"/>
  <c r="K647" i="31"/>
  <c r="I647" i="31"/>
  <c r="K646" i="31"/>
  <c r="I646" i="31"/>
  <c r="K645" i="31"/>
  <c r="I645" i="31"/>
  <c r="K644" i="31"/>
  <c r="I644" i="31"/>
  <c r="K642" i="31"/>
  <c r="I642" i="31"/>
  <c r="K641" i="31"/>
  <c r="I641" i="31"/>
  <c r="K640" i="31"/>
  <c r="I640" i="31"/>
  <c r="K639" i="31"/>
  <c r="I639" i="31"/>
  <c r="K638" i="31"/>
  <c r="I638" i="31"/>
  <c r="K637" i="31"/>
  <c r="I637" i="31"/>
  <c r="K636" i="31"/>
  <c r="I636" i="31"/>
  <c r="K635" i="31"/>
  <c r="I635" i="31"/>
  <c r="K634" i="31"/>
  <c r="I634" i="31"/>
  <c r="K633" i="31"/>
  <c r="I633" i="31"/>
  <c r="K632" i="31"/>
  <c r="I632" i="31"/>
  <c r="K631" i="31"/>
  <c r="I631" i="31"/>
  <c r="K630" i="31"/>
  <c r="I630" i="31"/>
  <c r="K629" i="31"/>
  <c r="I629" i="31"/>
  <c r="K628" i="31"/>
  <c r="I628" i="31"/>
  <c r="K627" i="31"/>
  <c r="I627" i="31"/>
  <c r="K626" i="31"/>
  <c r="I626" i="31"/>
  <c r="K625" i="31"/>
  <c r="I625" i="31"/>
  <c r="K624" i="31"/>
  <c r="I624" i="31"/>
  <c r="K623" i="31"/>
  <c r="I623" i="31"/>
  <c r="K621" i="31"/>
  <c r="I621" i="31"/>
  <c r="K620" i="31"/>
  <c r="I620" i="31"/>
  <c r="K619" i="31"/>
  <c r="I619" i="31"/>
  <c r="K618" i="31"/>
  <c r="I618" i="31"/>
  <c r="K617" i="31"/>
  <c r="I617" i="31"/>
  <c r="K616" i="31"/>
  <c r="I616" i="31"/>
  <c r="K615" i="31"/>
  <c r="I615" i="31"/>
  <c r="K614" i="31"/>
  <c r="I614" i="31"/>
  <c r="K613" i="31"/>
  <c r="I613" i="31"/>
  <c r="K612" i="31"/>
  <c r="I612" i="31"/>
  <c r="K611" i="31"/>
  <c r="I611" i="31"/>
  <c r="K610" i="31"/>
  <c r="I610" i="31"/>
  <c r="K609" i="31"/>
  <c r="I609" i="31"/>
  <c r="K608" i="31"/>
  <c r="I608" i="31"/>
  <c r="K607" i="31"/>
  <c r="I607" i="31"/>
  <c r="K606" i="31"/>
  <c r="I606" i="31"/>
  <c r="K604" i="31"/>
  <c r="I604" i="31"/>
  <c r="K603" i="31"/>
  <c r="I603" i="31"/>
  <c r="K602" i="31"/>
  <c r="I602" i="31"/>
  <c r="K601" i="31"/>
  <c r="I601" i="31"/>
  <c r="K600" i="31"/>
  <c r="I600" i="31"/>
  <c r="K599" i="31"/>
  <c r="I599" i="31"/>
  <c r="K598" i="31"/>
  <c r="I598" i="31"/>
  <c r="K597" i="31"/>
  <c r="I597" i="31"/>
  <c r="K596" i="31"/>
  <c r="I596" i="31"/>
  <c r="K595" i="31"/>
  <c r="I595" i="31"/>
  <c r="K594" i="31"/>
  <c r="K593" i="31"/>
  <c r="I593" i="31"/>
  <c r="K592" i="31"/>
  <c r="I592" i="31"/>
  <c r="K591" i="31"/>
  <c r="I591" i="31"/>
  <c r="K590" i="31"/>
  <c r="I590" i="31"/>
  <c r="K589" i="31"/>
  <c r="I589" i="31"/>
  <c r="K588" i="31"/>
  <c r="I588" i="31"/>
  <c r="K587" i="31"/>
  <c r="I587" i="31"/>
  <c r="K586" i="31"/>
  <c r="I586" i="31"/>
  <c r="K585" i="31"/>
  <c r="I585" i="31"/>
  <c r="K584" i="31"/>
  <c r="I584" i="31"/>
  <c r="K583" i="31"/>
  <c r="I583" i="31"/>
  <c r="K582" i="31"/>
  <c r="I582" i="31"/>
  <c r="K581" i="31"/>
  <c r="I581" i="31"/>
  <c r="K580" i="31"/>
  <c r="I580" i="31"/>
  <c r="K579" i="31"/>
  <c r="I579" i="31"/>
  <c r="K578" i="31"/>
  <c r="I578" i="31"/>
  <c r="K577" i="31"/>
  <c r="I577" i="31"/>
  <c r="K576" i="31"/>
  <c r="I576" i="31"/>
  <c r="K575" i="31"/>
  <c r="I575" i="31"/>
  <c r="K574" i="31"/>
  <c r="I574" i="31"/>
  <c r="K573" i="31"/>
  <c r="I573" i="31"/>
  <c r="K572" i="31"/>
  <c r="I572" i="31"/>
  <c r="K571" i="31"/>
  <c r="I571" i="31"/>
  <c r="K570" i="31"/>
  <c r="I570" i="31"/>
  <c r="K569" i="31"/>
  <c r="I569" i="31"/>
  <c r="K568" i="31"/>
  <c r="I568" i="31"/>
  <c r="K567" i="31"/>
  <c r="I567" i="31"/>
  <c r="K566" i="31"/>
  <c r="I566" i="31"/>
  <c r="K565" i="31"/>
  <c r="I565" i="31"/>
  <c r="K564" i="31"/>
  <c r="I564" i="31"/>
  <c r="K563" i="31"/>
  <c r="I563" i="31"/>
  <c r="K562" i="31"/>
  <c r="I562" i="31"/>
  <c r="K561" i="31"/>
  <c r="I561" i="31"/>
  <c r="K560" i="31"/>
  <c r="I560" i="31"/>
  <c r="K559" i="31"/>
  <c r="I559" i="31"/>
  <c r="K558" i="31"/>
  <c r="I558" i="31"/>
  <c r="K557" i="31"/>
  <c r="I557" i="31"/>
  <c r="K556" i="31"/>
  <c r="I556" i="31"/>
  <c r="K555" i="31"/>
  <c r="I555" i="31"/>
  <c r="K554" i="31"/>
  <c r="I554" i="31"/>
  <c r="K553" i="31"/>
  <c r="I553" i="31"/>
  <c r="K550" i="31"/>
  <c r="K549" i="31"/>
  <c r="K548" i="31"/>
  <c r="K547" i="31"/>
  <c r="K546" i="31"/>
  <c r="K545" i="31"/>
  <c r="K544" i="31"/>
  <c r="K543" i="31"/>
  <c r="K541" i="31"/>
  <c r="K540" i="31"/>
  <c r="K539" i="31"/>
  <c r="K538" i="31"/>
  <c r="K537" i="31"/>
  <c r="K536" i="31"/>
  <c r="K535" i="31"/>
  <c r="K534" i="31"/>
  <c r="K533" i="31"/>
  <c r="K532" i="31"/>
  <c r="K531" i="31"/>
  <c r="K530" i="31"/>
  <c r="K529" i="31"/>
  <c r="K527" i="31"/>
  <c r="K526" i="31"/>
  <c r="K525" i="31"/>
  <c r="K524" i="31"/>
  <c r="K523" i="31"/>
  <c r="K522" i="31"/>
  <c r="K521" i="31"/>
  <c r="K520" i="31"/>
  <c r="K519" i="31"/>
  <c r="K518" i="31"/>
  <c r="K517" i="31"/>
  <c r="K516" i="31"/>
  <c r="K515" i="31"/>
  <c r="K514" i="31"/>
  <c r="K513" i="31"/>
  <c r="K512" i="31"/>
  <c r="K511" i="31"/>
  <c r="K510" i="31"/>
  <c r="K509" i="31"/>
  <c r="K508" i="31"/>
  <c r="K507" i="31"/>
  <c r="K506" i="31"/>
  <c r="K505" i="31"/>
  <c r="K504" i="31"/>
  <c r="K503" i="31"/>
  <c r="K502" i="31"/>
  <c r="K501" i="31"/>
  <c r="K500" i="31"/>
  <c r="K499" i="31"/>
  <c r="K498" i="31"/>
  <c r="K497" i="31"/>
  <c r="K496" i="31"/>
  <c r="K495" i="31"/>
  <c r="K494" i="31"/>
  <c r="K493" i="31"/>
  <c r="K492" i="31"/>
  <c r="K491" i="31"/>
  <c r="I491" i="31"/>
  <c r="K490" i="31"/>
  <c r="K489" i="31"/>
  <c r="K487" i="31"/>
  <c r="K486" i="31"/>
  <c r="K485" i="31"/>
  <c r="I485" i="31"/>
  <c r="K484" i="31"/>
  <c r="I484" i="31"/>
  <c r="K483" i="31"/>
  <c r="I483" i="31"/>
  <c r="K482" i="31"/>
  <c r="I482" i="31"/>
  <c r="K481" i="31"/>
  <c r="I481" i="31"/>
  <c r="K480" i="31"/>
  <c r="I480" i="31"/>
  <c r="K479" i="31"/>
  <c r="I479" i="31"/>
  <c r="K478" i="31"/>
  <c r="I478" i="31"/>
  <c r="K477" i="31"/>
  <c r="I477" i="31"/>
  <c r="K476" i="31"/>
  <c r="I476" i="31"/>
  <c r="K475" i="31"/>
  <c r="I475" i="31"/>
  <c r="K474" i="31"/>
  <c r="I474" i="31"/>
  <c r="K472" i="31"/>
  <c r="K471" i="31"/>
  <c r="K470" i="31"/>
  <c r="I470" i="31"/>
  <c r="K469" i="31"/>
  <c r="I469" i="31"/>
  <c r="K468" i="31"/>
  <c r="I468" i="31"/>
  <c r="K467" i="31"/>
  <c r="I467" i="31"/>
  <c r="K466" i="31"/>
  <c r="I466" i="31"/>
  <c r="K465" i="31"/>
  <c r="I465" i="31"/>
  <c r="K463" i="31"/>
  <c r="I463" i="31"/>
  <c r="K462" i="31"/>
  <c r="I462" i="31"/>
  <c r="K461" i="31"/>
  <c r="I461" i="31"/>
  <c r="K460" i="31"/>
  <c r="I460" i="31"/>
  <c r="K459" i="31"/>
  <c r="I459" i="31"/>
  <c r="K458" i="31"/>
  <c r="I458" i="31"/>
  <c r="K456" i="31"/>
  <c r="I456" i="31"/>
  <c r="K455" i="31"/>
  <c r="I455" i="31"/>
  <c r="K454" i="31"/>
  <c r="I454" i="31"/>
  <c r="K453" i="31"/>
  <c r="I453" i="31"/>
  <c r="K452" i="31"/>
  <c r="K451" i="31"/>
  <c r="K450" i="31"/>
  <c r="K449" i="31"/>
  <c r="K448" i="31"/>
  <c r="K447" i="31"/>
  <c r="K446" i="31"/>
  <c r="K445" i="31"/>
  <c r="K444" i="31"/>
  <c r="K443" i="31"/>
  <c r="K442" i="31"/>
  <c r="K441" i="31"/>
  <c r="K440" i="31"/>
  <c r="K439" i="31"/>
  <c r="K438" i="31"/>
  <c r="I438" i="31"/>
  <c r="K437" i="31"/>
  <c r="I437" i="31"/>
  <c r="K436" i="31"/>
  <c r="K435" i="31"/>
  <c r="K434" i="31"/>
  <c r="K433" i="31"/>
  <c r="K432" i="31"/>
  <c r="K431" i="31"/>
  <c r="K430" i="31"/>
  <c r="K429" i="31"/>
  <c r="K428" i="31"/>
  <c r="K426" i="31"/>
  <c r="K425" i="31"/>
  <c r="K424" i="31"/>
  <c r="K423" i="31"/>
  <c r="K422" i="31"/>
  <c r="K421" i="31"/>
  <c r="K420" i="31"/>
  <c r="K419" i="31"/>
  <c r="K418" i="31"/>
  <c r="K417" i="31"/>
  <c r="K416" i="31"/>
  <c r="I416" i="31"/>
  <c r="K415" i="31"/>
  <c r="K414" i="31"/>
  <c r="K413" i="31"/>
  <c r="K412" i="31"/>
  <c r="K411" i="31"/>
  <c r="K410" i="31"/>
  <c r="K409" i="31"/>
  <c r="I409" i="31"/>
  <c r="K408" i="31"/>
  <c r="I408" i="31"/>
  <c r="K407" i="31"/>
  <c r="K406" i="31"/>
  <c r="K405" i="31"/>
  <c r="K404" i="31"/>
  <c r="K403" i="31"/>
  <c r="K402" i="31"/>
  <c r="K401" i="31"/>
  <c r="K400" i="31"/>
  <c r="K399" i="31"/>
  <c r="K398" i="31"/>
  <c r="K397" i="31"/>
  <c r="K396" i="31"/>
  <c r="K395" i="31"/>
  <c r="K394" i="31"/>
  <c r="K393" i="31"/>
  <c r="K392" i="31"/>
  <c r="K391" i="31"/>
  <c r="K390" i="31"/>
  <c r="K389" i="31"/>
  <c r="K388" i="31"/>
  <c r="K386" i="31"/>
  <c r="I386" i="31"/>
  <c r="K385" i="31"/>
  <c r="I385" i="31"/>
  <c r="K384" i="31"/>
  <c r="I384" i="31"/>
  <c r="K383" i="31"/>
  <c r="I383" i="31"/>
  <c r="K382" i="31"/>
  <c r="I382" i="31"/>
  <c r="K381" i="31"/>
  <c r="I381" i="31"/>
  <c r="K380" i="31"/>
  <c r="I380" i="31"/>
  <c r="K379" i="31"/>
  <c r="I379" i="31"/>
  <c r="K378" i="31"/>
  <c r="I378" i="31"/>
  <c r="K377" i="31"/>
  <c r="I377" i="31"/>
  <c r="K376" i="31"/>
  <c r="I376" i="31"/>
  <c r="K375" i="31"/>
  <c r="K374" i="31"/>
  <c r="K373" i="31"/>
  <c r="K372" i="31"/>
  <c r="K371" i="31"/>
  <c r="K369" i="31"/>
  <c r="I369" i="31"/>
  <c r="K368" i="31"/>
  <c r="I368" i="31"/>
  <c r="K367" i="31"/>
  <c r="I367" i="31"/>
  <c r="K366" i="31"/>
  <c r="I366" i="31"/>
  <c r="K365" i="31"/>
  <c r="I365" i="31"/>
  <c r="K364" i="31"/>
  <c r="K363" i="31"/>
  <c r="K362" i="31"/>
  <c r="K361" i="31"/>
  <c r="K360" i="31"/>
  <c r="K359" i="31"/>
  <c r="K358" i="31"/>
  <c r="K357" i="31"/>
  <c r="K356" i="31"/>
  <c r="K355" i="31"/>
  <c r="I355" i="31"/>
  <c r="K354" i="31"/>
  <c r="I354" i="31"/>
  <c r="K353" i="31"/>
  <c r="I353" i="31"/>
  <c r="K352" i="31"/>
  <c r="K351" i="31"/>
  <c r="I351" i="31"/>
  <c r="K350" i="31"/>
  <c r="I350" i="31"/>
  <c r="K349" i="31"/>
  <c r="K348" i="31"/>
  <c r="I348" i="31"/>
  <c r="K347" i="31"/>
  <c r="I347" i="31"/>
  <c r="K346" i="31"/>
  <c r="K345" i="31"/>
  <c r="K344" i="31"/>
  <c r="I344" i="31"/>
  <c r="K342" i="31"/>
  <c r="I342" i="31"/>
  <c r="K341" i="31"/>
  <c r="I341" i="31"/>
  <c r="K340" i="31"/>
  <c r="I340" i="31"/>
  <c r="K338" i="31"/>
  <c r="K337" i="31"/>
  <c r="K336" i="31"/>
  <c r="K335" i="31"/>
  <c r="K334" i="31"/>
  <c r="K333" i="31"/>
  <c r="K332" i="31"/>
  <c r="K331" i="31"/>
  <c r="K330" i="31"/>
  <c r="K329" i="31"/>
  <c r="K328" i="31"/>
  <c r="K327" i="31"/>
  <c r="K326" i="31"/>
  <c r="K325" i="31"/>
  <c r="K324" i="31"/>
  <c r="K323" i="31"/>
  <c r="I323" i="31"/>
  <c r="K322" i="31"/>
  <c r="I322" i="31"/>
  <c r="K321" i="31"/>
  <c r="K320" i="31"/>
  <c r="K319" i="31"/>
  <c r="K318" i="31"/>
  <c r="K317" i="31"/>
  <c r="K316" i="31"/>
  <c r="K315" i="31"/>
  <c r="H315" i="31"/>
  <c r="K314" i="31"/>
  <c r="K313" i="31"/>
  <c r="K312" i="31"/>
  <c r="K311" i="31"/>
  <c r="K310" i="31"/>
  <c r="K309" i="31"/>
  <c r="K308" i="31"/>
  <c r="K307" i="31"/>
  <c r="K306" i="31"/>
  <c r="K305" i="31"/>
  <c r="K304" i="31"/>
  <c r="K303" i="31"/>
  <c r="K302" i="31"/>
  <c r="K301" i="31"/>
  <c r="K300" i="31"/>
  <c r="K299" i="31"/>
  <c r="K298" i="31"/>
  <c r="K297" i="31"/>
  <c r="H297" i="31"/>
  <c r="K296" i="31"/>
  <c r="I296" i="31"/>
  <c r="K295" i="31"/>
  <c r="I295" i="31"/>
  <c r="K294" i="31"/>
  <c r="I294" i="31"/>
  <c r="K293" i="31"/>
  <c r="I293" i="31"/>
  <c r="K292" i="31"/>
  <c r="I292" i="31"/>
  <c r="K291" i="31"/>
  <c r="I291" i="31"/>
  <c r="K290" i="31"/>
  <c r="I290" i="31"/>
  <c r="K289" i="31"/>
  <c r="I289" i="31"/>
  <c r="K288" i="31"/>
  <c r="I288" i="31"/>
  <c r="K287" i="31"/>
  <c r="I287" i="31"/>
  <c r="K286" i="31"/>
  <c r="I286" i="31"/>
  <c r="K285" i="31"/>
  <c r="I285" i="31"/>
  <c r="K282" i="31"/>
  <c r="K281" i="31"/>
  <c r="K280" i="31"/>
  <c r="K279" i="31"/>
  <c r="K278" i="31"/>
  <c r="K277" i="31"/>
  <c r="K276" i="31"/>
  <c r="K275" i="31"/>
  <c r="K273" i="31"/>
  <c r="K272" i="31"/>
  <c r="K270" i="31"/>
  <c r="K269" i="31"/>
  <c r="K267" i="31"/>
  <c r="K266" i="31"/>
  <c r="K264" i="31"/>
  <c r="I263" i="31"/>
  <c r="I262" i="31"/>
  <c r="K261" i="31"/>
  <c r="I261" i="31"/>
  <c r="I260" i="31"/>
  <c r="I259" i="31"/>
  <c r="K258" i="31"/>
  <c r="I258" i="31"/>
  <c r="I257" i="31"/>
  <c r="I256" i="31"/>
  <c r="K255" i="31"/>
  <c r="I255" i="31"/>
  <c r="I254" i="31"/>
  <c r="I253" i="31"/>
  <c r="K252" i="31"/>
  <c r="K251" i="31"/>
  <c r="I251" i="31"/>
  <c r="K250" i="31"/>
  <c r="I250" i="31"/>
  <c r="I248" i="31"/>
  <c r="K247" i="31"/>
  <c r="I247" i="31"/>
  <c r="K245" i="31"/>
  <c r="I245" i="31"/>
  <c r="K244" i="31"/>
  <c r="I244" i="31"/>
  <c r="K243" i="31"/>
  <c r="I243" i="31"/>
  <c r="K242" i="31"/>
  <c r="I242" i="31"/>
  <c r="K241" i="31"/>
  <c r="I241" i="31"/>
  <c r="I240" i="31"/>
  <c r="I239" i="31"/>
  <c r="K238" i="31"/>
  <c r="I238" i="31"/>
  <c r="K237" i="31"/>
  <c r="I237" i="31"/>
  <c r="K236" i="31"/>
  <c r="I236" i="31"/>
  <c r="K235" i="31"/>
  <c r="I235" i="31"/>
  <c r="K234" i="31"/>
  <c r="I234" i="31"/>
  <c r="K233" i="31"/>
  <c r="I233" i="31"/>
  <c r="K232" i="31"/>
  <c r="I232" i="31"/>
  <c r="K231" i="31"/>
  <c r="I231" i="31"/>
  <c r="K230" i="31"/>
  <c r="I230" i="31"/>
  <c r="K229" i="31"/>
  <c r="I229" i="31"/>
  <c r="K228" i="31"/>
  <c r="I228" i="31"/>
  <c r="K227" i="31"/>
  <c r="I227" i="31"/>
  <c r="K226" i="31"/>
  <c r="I226" i="31"/>
  <c r="K225" i="31"/>
  <c r="I225" i="31"/>
  <c r="K224" i="31"/>
  <c r="I224" i="31"/>
  <c r="K223" i="31"/>
  <c r="I223" i="31"/>
  <c r="K222" i="31"/>
  <c r="I222" i="31"/>
  <c r="K221" i="31"/>
  <c r="I221" i="31"/>
  <c r="K220" i="31"/>
  <c r="I220" i="31"/>
  <c r="K219" i="31"/>
  <c r="I219" i="31"/>
  <c r="K218" i="31"/>
  <c r="I218" i="31"/>
  <c r="K217" i="31"/>
  <c r="I217" i="31"/>
  <c r="K216" i="31"/>
  <c r="I216" i="31"/>
  <c r="K215" i="31"/>
  <c r="I215" i="31"/>
  <c r="K214" i="31"/>
  <c r="I214" i="31"/>
  <c r="K213" i="31"/>
  <c r="I213" i="31"/>
  <c r="K212" i="31"/>
  <c r="I212" i="31"/>
  <c r="K211" i="31"/>
  <c r="I211" i="31"/>
  <c r="K210" i="31"/>
  <c r="I210" i="31"/>
  <c r="K209" i="31"/>
  <c r="I209" i="31"/>
  <c r="K208" i="31"/>
  <c r="I208" i="31"/>
  <c r="K207" i="31"/>
  <c r="I207" i="31"/>
  <c r="K206" i="31"/>
  <c r="I206" i="31"/>
  <c r="K205" i="31"/>
  <c r="I205" i="31"/>
  <c r="K204" i="31"/>
  <c r="I204" i="31"/>
  <c r="K203" i="31"/>
  <c r="I203" i="31"/>
  <c r="K202" i="31"/>
  <c r="I202" i="31"/>
  <c r="K200" i="31"/>
  <c r="K199" i="31"/>
  <c r="K198" i="31"/>
  <c r="K197" i="31"/>
  <c r="K196" i="31"/>
  <c r="K195" i="31"/>
  <c r="K194" i="31"/>
  <c r="K193" i="31"/>
  <c r="K192" i="31"/>
  <c r="K191" i="31"/>
  <c r="K190" i="31"/>
  <c r="I190" i="31"/>
  <c r="K189" i="31"/>
  <c r="K188" i="31"/>
  <c r="I188" i="31"/>
  <c r="K187" i="31"/>
  <c r="I187" i="31"/>
  <c r="K186" i="31"/>
  <c r="I186" i="31"/>
  <c r="K185" i="31"/>
  <c r="I185" i="31"/>
  <c r="K184" i="31"/>
  <c r="K183" i="31"/>
  <c r="I183" i="31"/>
  <c r="K182" i="31"/>
  <c r="I182" i="31"/>
  <c r="K181" i="31"/>
  <c r="I181" i="31"/>
  <c r="K180" i="31"/>
  <c r="I180" i="31"/>
  <c r="K179" i="31"/>
  <c r="I179" i="31"/>
  <c r="K178" i="31"/>
  <c r="I178" i="31"/>
  <c r="K177" i="31"/>
  <c r="I177" i="31"/>
  <c r="K176" i="31"/>
  <c r="I176" i="31"/>
  <c r="K175" i="31"/>
  <c r="I175" i="31"/>
  <c r="K174" i="31"/>
  <c r="I174" i="31"/>
  <c r="K173" i="31"/>
  <c r="I173" i="31"/>
  <c r="K172" i="31"/>
  <c r="I172" i="31"/>
  <c r="K171" i="31"/>
  <c r="I171" i="31"/>
  <c r="K170" i="31"/>
  <c r="I170" i="31"/>
  <c r="K169" i="31"/>
  <c r="I169" i="31"/>
  <c r="K168" i="31"/>
  <c r="I168" i="31"/>
  <c r="K167" i="31"/>
  <c r="I167" i="31"/>
  <c r="K166" i="31"/>
  <c r="I166" i="31"/>
  <c r="K165" i="31"/>
  <c r="I165" i="31"/>
  <c r="K164" i="31"/>
  <c r="I164" i="31"/>
  <c r="K163" i="31"/>
  <c r="I163" i="31"/>
  <c r="K162" i="31"/>
  <c r="I162" i="31"/>
  <c r="K161" i="31"/>
  <c r="I161" i="31"/>
  <c r="K160" i="31"/>
  <c r="I160" i="31"/>
  <c r="K159" i="31"/>
  <c r="I159" i="31"/>
  <c r="K158" i="31"/>
  <c r="I158" i="31"/>
  <c r="K157" i="31"/>
  <c r="I157" i="31"/>
  <c r="K156" i="31"/>
  <c r="I156" i="31"/>
  <c r="K155" i="31"/>
  <c r="I155" i="31"/>
  <c r="K154" i="31"/>
  <c r="I154" i="31"/>
  <c r="K153" i="31"/>
  <c r="I153" i="31"/>
  <c r="K152" i="31"/>
  <c r="I152" i="31"/>
  <c r="K151" i="31"/>
  <c r="I151" i="31"/>
  <c r="K150" i="31"/>
  <c r="I150" i="31"/>
  <c r="K149" i="31"/>
  <c r="I149" i="31"/>
  <c r="K148" i="31"/>
  <c r="I148" i="31"/>
  <c r="K147" i="31"/>
  <c r="I147" i="31"/>
  <c r="K146" i="31"/>
  <c r="I146" i="31"/>
  <c r="K145" i="31"/>
  <c r="I145" i="31"/>
  <c r="K144" i="31"/>
  <c r="I144" i="31"/>
  <c r="K143" i="31"/>
  <c r="I143" i="31"/>
  <c r="K142" i="31"/>
  <c r="I142" i="31"/>
  <c r="K141" i="31"/>
  <c r="I141" i="31"/>
  <c r="K140" i="31"/>
  <c r="I140" i="31"/>
  <c r="K139" i="31"/>
  <c r="I139" i="31"/>
  <c r="K138" i="31"/>
  <c r="I138" i="31"/>
  <c r="K137" i="31"/>
  <c r="I137" i="31"/>
  <c r="K136" i="31"/>
  <c r="I136" i="31"/>
  <c r="K135" i="31"/>
  <c r="I135" i="31"/>
  <c r="K134" i="31"/>
  <c r="I134" i="31"/>
  <c r="K133" i="31"/>
  <c r="I133" i="31"/>
  <c r="K132" i="31"/>
  <c r="I132" i="31"/>
  <c r="K131" i="31"/>
  <c r="I131" i="31"/>
  <c r="K130" i="31"/>
  <c r="I130" i="31"/>
  <c r="K129" i="31"/>
  <c r="I129" i="31"/>
  <c r="K128" i="31"/>
  <c r="I128" i="31"/>
  <c r="K127" i="31"/>
  <c r="I127" i="31"/>
  <c r="K126" i="31"/>
  <c r="I126" i="31"/>
  <c r="K125" i="31"/>
  <c r="I125" i="31"/>
  <c r="K124" i="31"/>
  <c r="I124" i="31"/>
  <c r="K123" i="31"/>
  <c r="I123" i="31"/>
  <c r="K122" i="31"/>
  <c r="I122" i="31"/>
  <c r="K121" i="31"/>
  <c r="I121" i="31"/>
  <c r="K120" i="31"/>
  <c r="I120" i="31"/>
  <c r="K119" i="31"/>
  <c r="I119" i="31"/>
  <c r="K118" i="31"/>
  <c r="I118" i="31"/>
  <c r="K117" i="31"/>
  <c r="I117" i="31"/>
  <c r="K116" i="31"/>
  <c r="I116" i="31"/>
  <c r="K115" i="31"/>
  <c r="I115" i="31"/>
  <c r="K114" i="31"/>
  <c r="I114" i="31"/>
  <c r="K113" i="31"/>
  <c r="I113" i="31"/>
  <c r="K112" i="31"/>
  <c r="I112" i="31"/>
  <c r="K111" i="31"/>
  <c r="I111" i="31"/>
  <c r="K110" i="31"/>
  <c r="I110" i="31"/>
  <c r="K109" i="31"/>
  <c r="I109" i="31"/>
  <c r="K108" i="31"/>
  <c r="I108" i="31"/>
  <c r="K107" i="31"/>
  <c r="I107" i="31"/>
  <c r="K106" i="31"/>
  <c r="I106" i="31"/>
  <c r="K105" i="31"/>
  <c r="I105" i="31"/>
  <c r="K104" i="31"/>
  <c r="I104" i="31"/>
  <c r="K103" i="31"/>
  <c r="I103" i="31"/>
  <c r="K102" i="31"/>
  <c r="I102" i="31"/>
  <c r="K101" i="31"/>
  <c r="I101" i="31"/>
  <c r="K100" i="31"/>
  <c r="I100" i="31"/>
  <c r="K99" i="31"/>
  <c r="I99" i="31"/>
  <c r="K98" i="31"/>
  <c r="I98" i="31"/>
  <c r="K97" i="31"/>
  <c r="I97" i="31"/>
  <c r="K96" i="31"/>
  <c r="I96" i="31"/>
  <c r="K95" i="31"/>
  <c r="I95" i="31"/>
  <c r="K94" i="31"/>
  <c r="I94" i="31"/>
  <c r="K93" i="31"/>
  <c r="I93" i="31"/>
  <c r="K92" i="31"/>
  <c r="I92" i="31"/>
  <c r="K91" i="31"/>
  <c r="I91" i="31"/>
  <c r="K90" i="31"/>
  <c r="I90" i="31"/>
  <c r="K89" i="31"/>
  <c r="I89" i="31"/>
  <c r="K88" i="31"/>
  <c r="I88" i="31"/>
  <c r="K87" i="31"/>
  <c r="I87" i="31"/>
  <c r="K86" i="31"/>
  <c r="I86" i="31"/>
  <c r="K85" i="31"/>
  <c r="I85" i="31"/>
  <c r="K84" i="31"/>
  <c r="I84" i="31"/>
  <c r="K83" i="31"/>
  <c r="I83" i="31"/>
  <c r="K82" i="31"/>
  <c r="I82" i="31"/>
  <c r="K81" i="31"/>
  <c r="I81" i="31"/>
  <c r="K80" i="31"/>
  <c r="I80" i="31"/>
  <c r="K79" i="31"/>
  <c r="I79" i="31"/>
  <c r="K78" i="31"/>
  <c r="I78" i="31"/>
  <c r="K77" i="31"/>
  <c r="I77" i="31"/>
  <c r="K76" i="31"/>
  <c r="I76" i="31"/>
  <c r="K75" i="31"/>
  <c r="I75" i="31"/>
  <c r="K74" i="31"/>
  <c r="I74" i="31"/>
  <c r="K73" i="31"/>
  <c r="I73" i="31"/>
  <c r="K72" i="31"/>
  <c r="I72" i="31"/>
  <c r="K71" i="31"/>
  <c r="I71" i="31"/>
  <c r="K70" i="31"/>
  <c r="I70" i="31"/>
  <c r="K69" i="31"/>
  <c r="I69" i="31"/>
  <c r="K67" i="31"/>
  <c r="I67" i="31"/>
  <c r="K66" i="31"/>
  <c r="I66" i="31"/>
  <c r="K65" i="31"/>
  <c r="K64" i="31"/>
  <c r="K63" i="31"/>
  <c r="I63" i="31"/>
  <c r="K62" i="31"/>
  <c r="I62" i="31"/>
  <c r="K61" i="31"/>
  <c r="K60" i="31"/>
  <c r="K59" i="31"/>
  <c r="I59" i="31"/>
  <c r="K58" i="31"/>
  <c r="I58" i="31"/>
  <c r="K57" i="31"/>
  <c r="K56" i="31"/>
  <c r="K55" i="31"/>
  <c r="I55" i="31"/>
  <c r="K54" i="31"/>
  <c r="I54" i="31"/>
  <c r="K53" i="31"/>
  <c r="K52" i="31"/>
  <c r="K51" i="31"/>
  <c r="I51" i="31"/>
  <c r="K50" i="31"/>
  <c r="I50" i="31"/>
  <c r="K49" i="31"/>
  <c r="I49" i="31"/>
  <c r="K48" i="31"/>
  <c r="I48" i="31"/>
  <c r="K47" i="31"/>
  <c r="I47" i="31"/>
  <c r="I46" i="31"/>
  <c r="K45" i="31"/>
  <c r="I45" i="31"/>
  <c r="K44" i="31"/>
  <c r="I44" i="31"/>
  <c r="K43" i="31"/>
  <c r="K42" i="31"/>
  <c r="I42" i="31"/>
  <c r="K39" i="31"/>
  <c r="I39" i="31"/>
  <c r="K38" i="31"/>
  <c r="I38" i="31"/>
  <c r="K37" i="31"/>
  <c r="I37" i="31"/>
  <c r="K36" i="31"/>
  <c r="I36" i="31"/>
  <c r="K35" i="31"/>
  <c r="I35" i="31"/>
  <c r="K34" i="31"/>
  <c r="I34" i="31"/>
  <c r="K33" i="31"/>
  <c r="I33" i="31"/>
  <c r="K32" i="31"/>
  <c r="I32" i="31"/>
  <c r="K30" i="31"/>
  <c r="I30" i="31"/>
  <c r="K29" i="31"/>
  <c r="I29" i="31"/>
  <c r="K28" i="31"/>
  <c r="I28" i="31"/>
  <c r="K27" i="31"/>
  <c r="I27" i="31"/>
  <c r="K26" i="31"/>
  <c r="I26" i="31"/>
  <c r="K25" i="31"/>
  <c r="I25" i="31"/>
  <c r="K24" i="31"/>
  <c r="I24" i="31"/>
  <c r="K23" i="31"/>
  <c r="I23" i="31"/>
  <c r="K22" i="31"/>
  <c r="I22" i="31"/>
  <c r="K21" i="31"/>
  <c r="I21" i="31"/>
  <c r="K20" i="31"/>
  <c r="I20" i="31"/>
  <c r="K19" i="31"/>
  <c r="I19" i="31"/>
  <c r="K18" i="31"/>
  <c r="I18" i="31"/>
  <c r="K17" i="31"/>
  <c r="K16" i="31"/>
  <c r="K15" i="31"/>
  <c r="K14" i="31"/>
  <c r="I14" i="31"/>
  <c r="K13" i="31"/>
  <c r="I13" i="31"/>
  <c r="K9" i="31"/>
  <c r="I9" i="31"/>
  <c r="F5" i="31"/>
  <c r="F4" i="31"/>
  <c r="E3" i="31"/>
  <c r="F148" i="34" l="1"/>
  <c r="F136" i="34"/>
  <c r="F121" i="34"/>
  <c r="F104" i="34"/>
  <c r="F134" i="34"/>
  <c r="F90" i="34"/>
  <c r="F172" i="34"/>
  <c r="F128" i="34"/>
  <c r="F157" i="34"/>
  <c r="F167" i="34"/>
  <c r="F132" i="34"/>
  <c r="F130" i="34"/>
  <c r="F124" i="34"/>
  <c r="F166" i="34"/>
  <c r="F105" i="34"/>
  <c r="F119" i="34"/>
  <c r="D23" i="20"/>
  <c r="F23" i="20"/>
  <c r="D24" i="20"/>
  <c r="F24" i="20"/>
  <c r="D25" i="20"/>
  <c r="F25" i="20"/>
  <c r="D26" i="20"/>
  <c r="F26" i="20"/>
  <c r="F124" i="30"/>
  <c r="F123" i="30"/>
  <c r="F122" i="30"/>
  <c r="F121" i="30"/>
  <c r="F120" i="30"/>
  <c r="F119" i="30"/>
  <c r="F117" i="30"/>
  <c r="F116" i="30"/>
  <c r="F115" i="30"/>
  <c r="F114" i="30"/>
  <c r="F113" i="30"/>
  <c r="F112" i="30"/>
  <c r="F111" i="30"/>
  <c r="F109" i="30"/>
  <c r="F108" i="30"/>
  <c r="F107" i="30"/>
  <c r="F106" i="30"/>
  <c r="F105" i="30"/>
  <c r="F104" i="30"/>
  <c r="F103" i="30"/>
  <c r="F102" i="30"/>
  <c r="F101" i="30"/>
  <c r="F100" i="30"/>
  <c r="F99" i="30"/>
  <c r="F98" i="30"/>
  <c r="F97" i="30"/>
  <c r="F96" i="30"/>
  <c r="F95" i="30"/>
  <c r="F94" i="30"/>
  <c r="F93" i="30"/>
  <c r="F92" i="30"/>
  <c r="F88" i="30"/>
  <c r="F87" i="30"/>
  <c r="F86" i="30"/>
  <c r="F85" i="30"/>
  <c r="F84" i="30"/>
  <c r="F82" i="30"/>
  <c r="F80" i="30"/>
  <c r="F79" i="30"/>
  <c r="F77" i="30"/>
  <c r="F76" i="30"/>
  <c r="F75" i="30"/>
  <c r="F74" i="30"/>
  <c r="F73" i="30"/>
  <c r="F72" i="30"/>
  <c r="F71" i="30"/>
  <c r="F70" i="30"/>
  <c r="F69" i="30"/>
  <c r="F61" i="30"/>
  <c r="F58" i="30"/>
  <c r="F55" i="30"/>
  <c r="F53" i="30"/>
  <c r="F52" i="30"/>
  <c r="F51" i="30"/>
  <c r="F49" i="30"/>
  <c r="F48" i="30"/>
  <c r="F47" i="30"/>
  <c r="F46" i="30"/>
  <c r="F45" i="30"/>
  <c r="F44" i="30"/>
  <c r="F43" i="30"/>
  <c r="F42" i="30"/>
  <c r="F41" i="30"/>
  <c r="F40" i="30"/>
  <c r="F38" i="30"/>
  <c r="F36" i="30"/>
  <c r="F35" i="30"/>
  <c r="F34" i="30"/>
  <c r="F33" i="30"/>
  <c r="F32" i="30"/>
  <c r="F31" i="30"/>
  <c r="F30" i="30"/>
  <c r="F28" i="30"/>
  <c r="F26" i="30"/>
  <c r="F17" i="30"/>
  <c r="F19" i="30" s="1"/>
  <c r="F16" i="30"/>
  <c r="F18" i="30" s="1"/>
  <c r="F14" i="30"/>
  <c r="F20" i="30" s="1"/>
  <c r="E9" i="30"/>
  <c r="D5" i="30"/>
  <c r="D4" i="30"/>
  <c r="B3" i="3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0" i="20"/>
  <c r="F79" i="20"/>
  <c r="F78" i="20"/>
  <c r="F77" i="20"/>
  <c r="F76" i="20"/>
  <c r="F75" i="20"/>
  <c r="F74" i="20"/>
  <c r="F73" i="20"/>
  <c r="F72" i="20"/>
  <c r="F71" i="20"/>
  <c r="F68" i="20"/>
  <c r="F67" i="20"/>
  <c r="F66" i="20"/>
  <c r="F65" i="20"/>
  <c r="F64" i="20"/>
  <c r="F63" i="20"/>
  <c r="F62" i="20"/>
  <c r="F61" i="20"/>
  <c r="F60" i="20"/>
  <c r="F59" i="20"/>
  <c r="F58" i="20"/>
  <c r="F57" i="20"/>
  <c r="F56" i="20"/>
  <c r="F55" i="20"/>
  <c r="F54" i="20"/>
  <c r="F53" i="20"/>
  <c r="F52" i="20"/>
  <c r="F51" i="20"/>
  <c r="F50" i="20"/>
  <c r="F49" i="20"/>
  <c r="F48" i="20"/>
  <c r="F47" i="20"/>
  <c r="F44" i="20"/>
  <c r="F42" i="20"/>
  <c r="D42" i="20"/>
  <c r="F40" i="20"/>
  <c r="D40" i="20"/>
  <c r="F39" i="20"/>
  <c r="D39" i="20"/>
  <c r="F38" i="20"/>
  <c r="D38" i="20"/>
  <c r="F37" i="20"/>
  <c r="D37" i="20"/>
  <c r="D35" i="20"/>
  <c r="D34" i="20"/>
  <c r="F33" i="20"/>
  <c r="D33" i="20"/>
  <c r="F32" i="20"/>
  <c r="D32" i="20"/>
  <c r="D31" i="20"/>
  <c r="D30" i="20"/>
  <c r="D29" i="20"/>
  <c r="F28" i="20"/>
  <c r="D28" i="20"/>
  <c r="F22" i="20"/>
  <c r="D22" i="20"/>
  <c r="F21" i="20"/>
  <c r="D21" i="20"/>
  <c r="F20" i="20"/>
  <c r="D20" i="20"/>
  <c r="F19" i="20"/>
  <c r="D19" i="20"/>
  <c r="F17" i="20"/>
  <c r="D17" i="20"/>
  <c r="F16" i="20"/>
  <c r="D16" i="20"/>
  <c r="F15" i="20"/>
  <c r="D15" i="20"/>
  <c r="F14" i="20"/>
  <c r="D14" i="20"/>
  <c r="F13" i="20"/>
  <c r="D13" i="20"/>
  <c r="F12" i="20"/>
  <c r="D12" i="20"/>
  <c r="D8" i="26"/>
  <c r="C3" i="17"/>
  <c r="F385" i="19"/>
  <c r="D385" i="19"/>
  <c r="F384" i="19"/>
  <c r="D384" i="19"/>
  <c r="D382" i="19"/>
  <c r="D381" i="19"/>
  <c r="F380" i="19"/>
  <c r="D380" i="19"/>
  <c r="D379" i="19"/>
  <c r="D378" i="19"/>
  <c r="D377" i="19"/>
  <c r="D376" i="19"/>
  <c r="D375" i="19"/>
  <c r="F374" i="19"/>
  <c r="D374" i="19"/>
  <c r="D373" i="19"/>
  <c r="D372" i="19"/>
  <c r="F371" i="19"/>
  <c r="D371" i="19"/>
  <c r="D370" i="19"/>
  <c r="D369" i="19"/>
  <c r="F368" i="19"/>
  <c r="D368" i="19"/>
  <c r="D367" i="19"/>
  <c r="D366" i="19"/>
  <c r="F365" i="19"/>
  <c r="D365" i="19"/>
  <c r="D364" i="19"/>
  <c r="D363" i="19"/>
  <c r="F362" i="19"/>
  <c r="D362" i="19"/>
  <c r="D361" i="19"/>
  <c r="D360" i="19"/>
  <c r="F359" i="19"/>
  <c r="D359" i="19"/>
  <c r="D358" i="19"/>
  <c r="D357" i="19"/>
  <c r="F356" i="19"/>
  <c r="D356" i="19"/>
  <c r="D355" i="19"/>
  <c r="D354" i="19"/>
  <c r="F353" i="19"/>
  <c r="D353" i="19"/>
  <c r="D352" i="19"/>
  <c r="D351" i="19"/>
  <c r="F350" i="19"/>
  <c r="D350" i="19"/>
  <c r="D349" i="19"/>
  <c r="D348" i="19"/>
  <c r="F347" i="19"/>
  <c r="D347" i="19"/>
  <c r="D346" i="19"/>
  <c r="D345" i="19"/>
  <c r="F344" i="19"/>
  <c r="D344" i="19"/>
  <c r="D343" i="19"/>
  <c r="D342" i="19"/>
  <c r="D341" i="19"/>
  <c r="D340" i="19"/>
  <c r="D339" i="19"/>
  <c r="D338" i="19"/>
  <c r="D337" i="19"/>
  <c r="D336" i="19"/>
  <c r="D335" i="19"/>
  <c r="F334" i="19"/>
  <c r="D334" i="19"/>
  <c r="D333" i="19"/>
  <c r="D332" i="19"/>
  <c r="D331" i="19"/>
  <c r="D330" i="19"/>
  <c r="D329" i="19"/>
  <c r="D328" i="19"/>
  <c r="F327" i="19"/>
  <c r="D327" i="19"/>
  <c r="F325" i="19"/>
  <c r="D325" i="19"/>
  <c r="F324" i="19"/>
  <c r="D324" i="19"/>
  <c r="F323" i="19"/>
  <c r="D323" i="19"/>
  <c r="F322" i="19"/>
  <c r="D322" i="19"/>
  <c r="F321" i="19"/>
  <c r="D321" i="19"/>
  <c r="F320" i="19"/>
  <c r="D320" i="19"/>
  <c r="F319" i="19"/>
  <c r="D319" i="19"/>
  <c r="F317" i="19"/>
  <c r="D317" i="19"/>
  <c r="F316" i="19"/>
  <c r="D316" i="19"/>
  <c r="F315" i="19"/>
  <c r="D315" i="19"/>
  <c r="F314" i="19"/>
  <c r="D314" i="19"/>
  <c r="F313" i="19"/>
  <c r="D313" i="19"/>
  <c r="F312" i="19"/>
  <c r="D312" i="19"/>
  <c r="F311" i="19"/>
  <c r="D311" i="19"/>
  <c r="F310" i="19"/>
  <c r="D310" i="19"/>
  <c r="F309" i="19"/>
  <c r="D309" i="19"/>
  <c r="F308" i="19"/>
  <c r="D308" i="19"/>
  <c r="F307" i="19"/>
  <c r="D307" i="19"/>
  <c r="F306" i="19"/>
  <c r="D306" i="19"/>
  <c r="F305" i="19"/>
  <c r="D305" i="19"/>
  <c r="F304" i="19"/>
  <c r="D304" i="19"/>
  <c r="F303" i="19"/>
  <c r="D303" i="19"/>
  <c r="F302" i="19"/>
  <c r="D302" i="19"/>
  <c r="F301" i="19"/>
  <c r="D301" i="19"/>
  <c r="F300" i="19"/>
  <c r="D300" i="19"/>
  <c r="F299" i="19"/>
  <c r="D299" i="19"/>
  <c r="F298" i="19"/>
  <c r="D298" i="19"/>
  <c r="F297" i="19"/>
  <c r="D297" i="19"/>
  <c r="F296" i="19"/>
  <c r="D296" i="19"/>
  <c r="F295" i="19"/>
  <c r="D295" i="19"/>
  <c r="F294" i="19"/>
  <c r="D294" i="19"/>
  <c r="F293" i="19"/>
  <c r="D293" i="19"/>
  <c r="F292" i="19"/>
  <c r="D292" i="19"/>
  <c r="F291" i="19"/>
  <c r="D291" i="19"/>
  <c r="F290" i="19"/>
  <c r="D290" i="19"/>
  <c r="F289" i="19"/>
  <c r="D289" i="19"/>
  <c r="F288" i="19"/>
  <c r="D288" i="19"/>
  <c r="F287" i="19"/>
  <c r="D287" i="19"/>
  <c r="F286" i="19"/>
  <c r="D286" i="19"/>
  <c r="F285" i="19"/>
  <c r="D285" i="19"/>
  <c r="F284" i="19"/>
  <c r="D284" i="19"/>
  <c r="F283" i="19"/>
  <c r="D283" i="19"/>
  <c r="F282" i="19"/>
  <c r="D282" i="19"/>
  <c r="F281" i="19"/>
  <c r="D281" i="19"/>
  <c r="F280" i="19"/>
  <c r="D280" i="19"/>
  <c r="F279" i="19"/>
  <c r="D279" i="19"/>
  <c r="F278" i="19"/>
  <c r="D278" i="19"/>
  <c r="F277" i="19"/>
  <c r="D277" i="19"/>
  <c r="F276" i="19"/>
  <c r="D276" i="19"/>
  <c r="F275" i="19"/>
  <c r="D275" i="19"/>
  <c r="F274" i="19"/>
  <c r="D274" i="19"/>
  <c r="F273" i="19"/>
  <c r="D273" i="19"/>
  <c r="F272" i="19"/>
  <c r="D272" i="19"/>
  <c r="F271" i="19"/>
  <c r="D271" i="19"/>
  <c r="F270" i="19"/>
  <c r="D270" i="19"/>
  <c r="F269" i="19"/>
  <c r="D269" i="19"/>
  <c r="F268" i="19"/>
  <c r="D268" i="19"/>
  <c r="F267" i="19"/>
  <c r="D267" i="19"/>
  <c r="F266" i="19"/>
  <c r="D266" i="19"/>
  <c r="F265" i="19"/>
  <c r="D265" i="19"/>
  <c r="F264" i="19"/>
  <c r="D264" i="19"/>
  <c r="F263" i="19"/>
  <c r="D263" i="19"/>
  <c r="F262" i="19"/>
  <c r="D262" i="19"/>
  <c r="F261" i="19"/>
  <c r="D261" i="19"/>
  <c r="F260" i="19"/>
  <c r="D260" i="19"/>
  <c r="F259" i="19"/>
  <c r="D259" i="19"/>
  <c r="F258" i="19"/>
  <c r="D258" i="19"/>
  <c r="F257" i="19"/>
  <c r="D257" i="19"/>
  <c r="F256" i="19"/>
  <c r="D256" i="19"/>
  <c r="F255" i="19"/>
  <c r="F254" i="19"/>
  <c r="F253" i="19"/>
  <c r="F252" i="19"/>
  <c r="F251" i="19"/>
  <c r="F250" i="19"/>
  <c r="F249" i="19"/>
  <c r="D249" i="19"/>
  <c r="F248" i="19"/>
  <c r="D248" i="19"/>
  <c r="F247" i="19"/>
  <c r="D247" i="19"/>
  <c r="F246" i="19"/>
  <c r="D246" i="19"/>
  <c r="F245" i="19"/>
  <c r="D245" i="19"/>
  <c r="F244" i="19"/>
  <c r="D244" i="19"/>
  <c r="F243" i="19"/>
  <c r="D243" i="19"/>
  <c r="F242" i="19"/>
  <c r="D242" i="19"/>
  <c r="F241" i="19"/>
  <c r="D241" i="19"/>
  <c r="F240" i="19"/>
  <c r="D240" i="19"/>
  <c r="F239" i="19"/>
  <c r="D239" i="19"/>
  <c r="F238" i="19"/>
  <c r="D238" i="19"/>
  <c r="F237" i="19"/>
  <c r="D237" i="19"/>
  <c r="F236" i="19"/>
  <c r="D236" i="19"/>
  <c r="F235" i="19"/>
  <c r="D235" i="19"/>
  <c r="F234" i="19"/>
  <c r="D234" i="19"/>
  <c r="F233" i="19"/>
  <c r="D233" i="19"/>
  <c r="F232" i="19"/>
  <c r="D232" i="19"/>
  <c r="F231" i="19"/>
  <c r="D231" i="19"/>
  <c r="F230" i="19"/>
  <c r="D230" i="19"/>
  <c r="F229" i="19"/>
  <c r="D229" i="19"/>
  <c r="F228" i="19"/>
  <c r="D228" i="19"/>
  <c r="F227" i="19"/>
  <c r="D227" i="19"/>
  <c r="F226" i="19"/>
  <c r="D226" i="19"/>
  <c r="F225" i="19"/>
  <c r="D225" i="19"/>
  <c r="F224" i="19"/>
  <c r="D224" i="19"/>
  <c r="F223" i="19"/>
  <c r="D223" i="19"/>
  <c r="F222" i="19"/>
  <c r="D222" i="19"/>
  <c r="F221" i="19"/>
  <c r="D221" i="19"/>
  <c r="F220" i="19"/>
  <c r="D220" i="19"/>
  <c r="F219" i="19"/>
  <c r="D219" i="19"/>
  <c r="F218" i="19"/>
  <c r="D218" i="19"/>
  <c r="F217" i="19"/>
  <c r="D217" i="19"/>
  <c r="F216" i="19"/>
  <c r="D216" i="19"/>
  <c r="F215" i="19"/>
  <c r="D215" i="19"/>
  <c r="F214" i="19"/>
  <c r="D214" i="19"/>
  <c r="F213" i="19"/>
  <c r="D213" i="19"/>
  <c r="F212" i="19"/>
  <c r="D212" i="19"/>
  <c r="F211" i="19"/>
  <c r="D211" i="19"/>
  <c r="F210" i="19"/>
  <c r="D210" i="19"/>
  <c r="F209" i="19"/>
  <c r="D209" i="19"/>
  <c r="F208" i="19"/>
  <c r="D208" i="19"/>
  <c r="F207" i="19"/>
  <c r="D207" i="19"/>
  <c r="F206" i="19"/>
  <c r="D206" i="19"/>
  <c r="F205" i="19"/>
  <c r="D205" i="19"/>
  <c r="F204" i="19"/>
  <c r="D204" i="19"/>
  <c r="F203" i="19"/>
  <c r="D203" i="19"/>
  <c r="F202" i="19"/>
  <c r="D202" i="19"/>
  <c r="F201" i="19"/>
  <c r="D201" i="19"/>
  <c r="F200" i="19"/>
  <c r="D200" i="19"/>
  <c r="F199" i="19"/>
  <c r="D199" i="19"/>
  <c r="F198" i="19"/>
  <c r="D198" i="19"/>
  <c r="F197" i="19"/>
  <c r="D197" i="19"/>
  <c r="F196" i="19"/>
  <c r="D196" i="19"/>
  <c r="F195" i="19"/>
  <c r="D195" i="19"/>
  <c r="F194" i="19"/>
  <c r="D194" i="19"/>
  <c r="F193" i="19"/>
  <c r="D193" i="19"/>
  <c r="F192" i="19"/>
  <c r="D192" i="19"/>
  <c r="F191" i="19"/>
  <c r="D191" i="19"/>
  <c r="F190" i="19"/>
  <c r="D190" i="19"/>
  <c r="F189" i="19"/>
  <c r="D189" i="19"/>
  <c r="F188" i="19"/>
  <c r="D188" i="19"/>
  <c r="F187" i="19"/>
  <c r="D187" i="19"/>
  <c r="F186" i="19"/>
  <c r="D186" i="19"/>
  <c r="F185" i="19"/>
  <c r="D185" i="19"/>
  <c r="F184" i="19"/>
  <c r="D184" i="19"/>
  <c r="F183" i="19"/>
  <c r="D183" i="19"/>
  <c r="F182" i="19"/>
  <c r="D182" i="19"/>
  <c r="F181" i="19"/>
  <c r="D181" i="19"/>
  <c r="F180" i="19"/>
  <c r="D180" i="19"/>
  <c r="F179" i="19"/>
  <c r="D179" i="19"/>
  <c r="F178" i="19"/>
  <c r="D178" i="19"/>
  <c r="F177" i="19"/>
  <c r="D177" i="19"/>
  <c r="F176" i="19"/>
  <c r="D176" i="19"/>
  <c r="F175" i="19"/>
  <c r="D175" i="19"/>
  <c r="F174" i="19"/>
  <c r="D174" i="19"/>
  <c r="F173" i="19"/>
  <c r="D173" i="19"/>
  <c r="F172" i="19"/>
  <c r="D172" i="19"/>
  <c r="F171" i="19"/>
  <c r="D171" i="19"/>
  <c r="F170" i="19"/>
  <c r="D170" i="19"/>
  <c r="F169" i="19"/>
  <c r="D169" i="19"/>
  <c r="F168" i="19"/>
  <c r="D168" i="19"/>
  <c r="F167" i="19"/>
  <c r="D167" i="19"/>
  <c r="F166" i="19"/>
  <c r="D166" i="19"/>
  <c r="F165" i="19"/>
  <c r="D165" i="19"/>
  <c r="F164" i="19"/>
  <c r="D164" i="19"/>
  <c r="F163" i="19"/>
  <c r="D163" i="19"/>
  <c r="F162" i="19"/>
  <c r="D162" i="19"/>
  <c r="F161" i="19"/>
  <c r="D161" i="19"/>
  <c r="F160" i="19"/>
  <c r="D160" i="19"/>
  <c r="F159" i="19"/>
  <c r="D159" i="19"/>
  <c r="F158" i="19"/>
  <c r="D158" i="19"/>
  <c r="F157" i="19"/>
  <c r="D157" i="19"/>
  <c r="F156" i="19"/>
  <c r="D156" i="19"/>
  <c r="F155" i="19"/>
  <c r="D155" i="19"/>
  <c r="F154" i="19"/>
  <c r="D154" i="19"/>
  <c r="F153" i="19"/>
  <c r="D153" i="19"/>
  <c r="F152" i="19"/>
  <c r="D152" i="19"/>
  <c r="F151" i="19"/>
  <c r="D151" i="19"/>
  <c r="F150" i="19"/>
  <c r="D150" i="19"/>
  <c r="F149" i="19"/>
  <c r="D149" i="19"/>
  <c r="F148" i="19"/>
  <c r="D148" i="19"/>
  <c r="F147" i="19"/>
  <c r="D147" i="19"/>
  <c r="F146" i="19"/>
  <c r="D146" i="19"/>
  <c r="F145" i="19"/>
  <c r="D145" i="19"/>
  <c r="F144" i="19"/>
  <c r="D144" i="19"/>
  <c r="F143" i="19"/>
  <c r="D143" i="19"/>
  <c r="F142" i="19"/>
  <c r="D142" i="19"/>
  <c r="F141" i="19"/>
  <c r="D141" i="19"/>
  <c r="F140" i="19"/>
  <c r="D140" i="19"/>
  <c r="F139" i="19"/>
  <c r="D139" i="19"/>
  <c r="F138" i="19"/>
  <c r="D138" i="19"/>
  <c r="F137" i="19"/>
  <c r="D137" i="19"/>
  <c r="F136" i="19"/>
  <c r="D136" i="19"/>
  <c r="F135" i="19"/>
  <c r="D135" i="19"/>
  <c r="F134" i="19"/>
  <c r="D134"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118" i="19"/>
  <c r="D118" i="19"/>
  <c r="F117" i="19"/>
  <c r="F116" i="19"/>
  <c r="F115" i="19"/>
  <c r="D115" i="19"/>
  <c r="F114" i="19"/>
  <c r="D114" i="19"/>
  <c r="F113" i="19"/>
  <c r="D113" i="19"/>
  <c r="F112" i="19"/>
  <c r="D112" i="19"/>
  <c r="F111" i="19"/>
  <c r="D111" i="19"/>
  <c r="F110" i="19"/>
  <c r="D110" i="19"/>
  <c r="F109" i="19"/>
  <c r="D109" i="19"/>
  <c r="F108" i="19"/>
  <c r="D108" i="19"/>
  <c r="F107" i="19"/>
  <c r="D107" i="19"/>
  <c r="F106" i="19"/>
  <c r="D106" i="19"/>
  <c r="F105" i="19"/>
  <c r="D105" i="19"/>
  <c r="F104" i="19"/>
  <c r="D104" i="19"/>
  <c r="F103" i="19"/>
  <c r="D103" i="19"/>
  <c r="F102" i="19"/>
  <c r="D102" i="19"/>
  <c r="F101" i="19"/>
  <c r="D101" i="19"/>
  <c r="F100" i="19"/>
  <c r="D100" i="19"/>
  <c r="F99" i="19"/>
  <c r="D99" i="19"/>
  <c r="F98" i="19"/>
  <c r="D98" i="19"/>
  <c r="F97" i="19"/>
  <c r="D97" i="19"/>
  <c r="F96" i="19"/>
  <c r="D96" i="19"/>
  <c r="F95" i="19"/>
  <c r="D95" i="19"/>
  <c r="F94" i="19"/>
  <c r="D94" i="19"/>
  <c r="F93" i="19"/>
  <c r="D93" i="19"/>
  <c r="F92" i="19"/>
  <c r="D92" i="19"/>
  <c r="F91" i="19"/>
  <c r="D91" i="19"/>
  <c r="F90" i="19"/>
  <c r="D90" i="19"/>
  <c r="F89" i="19"/>
  <c r="D89" i="19"/>
  <c r="F88" i="19"/>
  <c r="D88" i="19"/>
  <c r="F87" i="19"/>
  <c r="D87" i="19"/>
  <c r="F86" i="19"/>
  <c r="D86" i="19"/>
  <c r="F85" i="19"/>
  <c r="D85" i="19"/>
  <c r="F84" i="19"/>
  <c r="D84" i="19"/>
  <c r="F83" i="19"/>
  <c r="D83" i="19"/>
  <c r="F82" i="19"/>
  <c r="D82" i="19"/>
  <c r="F81" i="19"/>
  <c r="D81" i="19"/>
  <c r="F80" i="19"/>
  <c r="D80" i="19"/>
  <c r="F79" i="19"/>
  <c r="D79" i="19"/>
  <c r="F78" i="19"/>
  <c r="D78" i="19"/>
  <c r="F77" i="19"/>
  <c r="D77" i="19"/>
  <c r="F76" i="19"/>
  <c r="D76" i="19"/>
  <c r="F75" i="19"/>
  <c r="D75" i="19"/>
  <c r="F74" i="19"/>
  <c r="D74" i="19"/>
  <c r="F73" i="19"/>
  <c r="D73" i="19"/>
  <c r="F72" i="19"/>
  <c r="D72" i="19"/>
  <c r="F71" i="19"/>
  <c r="D71" i="19"/>
  <c r="F70" i="19"/>
  <c r="D70" i="19"/>
  <c r="F69" i="19"/>
  <c r="D69" i="19"/>
  <c r="F68" i="19"/>
  <c r="D68" i="19"/>
  <c r="F67" i="19"/>
  <c r="D67" i="19"/>
  <c r="F66" i="19"/>
  <c r="D66" i="19"/>
  <c r="F65" i="19"/>
  <c r="D65" i="19"/>
  <c r="F64" i="19"/>
  <c r="D64" i="19"/>
  <c r="F63" i="19"/>
  <c r="D63" i="19"/>
  <c r="F62" i="19"/>
  <c r="D62" i="19"/>
  <c r="F61" i="19"/>
  <c r="D61" i="19"/>
  <c r="F60" i="19"/>
  <c r="D60" i="19"/>
  <c r="F59" i="19"/>
  <c r="D59" i="19"/>
  <c r="F58" i="19"/>
  <c r="D58" i="19"/>
  <c r="F57" i="19"/>
  <c r="D57" i="19"/>
  <c r="F56" i="19"/>
  <c r="D56" i="19"/>
  <c r="F55" i="19"/>
  <c r="D55" i="19"/>
  <c r="F54" i="19"/>
  <c r="D54" i="19"/>
  <c r="F53" i="19"/>
  <c r="D53" i="19"/>
  <c r="F52" i="19"/>
  <c r="D52" i="19"/>
  <c r="F51" i="19"/>
  <c r="D51" i="19"/>
  <c r="F50" i="19"/>
  <c r="D50" i="19"/>
  <c r="F49" i="19"/>
  <c r="D49" i="19"/>
  <c r="F48" i="19"/>
  <c r="D48" i="19"/>
  <c r="F47" i="19"/>
  <c r="D47" i="19"/>
  <c r="F46" i="19"/>
  <c r="D46" i="19"/>
  <c r="F45" i="19"/>
  <c r="D45" i="19"/>
  <c r="F44" i="19"/>
  <c r="D44" i="19"/>
  <c r="F43" i="19"/>
  <c r="D43" i="19"/>
  <c r="F42" i="19"/>
  <c r="D42" i="19"/>
  <c r="F41" i="19"/>
  <c r="D41" i="19"/>
  <c r="F40" i="19"/>
  <c r="D40" i="19"/>
  <c r="F39" i="19"/>
  <c r="D39" i="19"/>
  <c r="F38" i="19"/>
  <c r="D38" i="19"/>
  <c r="F37" i="19"/>
  <c r="D37" i="19"/>
  <c r="F36" i="19"/>
  <c r="D36" i="19"/>
  <c r="F35" i="19"/>
  <c r="D35" i="19"/>
  <c r="F34" i="19"/>
  <c r="D34" i="19"/>
  <c r="F33" i="19"/>
  <c r="D33" i="19"/>
  <c r="F32" i="19"/>
  <c r="D32" i="19"/>
  <c r="F30" i="19"/>
  <c r="D30" i="19"/>
  <c r="F29" i="19"/>
  <c r="D29" i="19"/>
  <c r="F28" i="19"/>
  <c r="D28" i="19"/>
  <c r="F27" i="19"/>
  <c r="D27" i="19"/>
  <c r="F26" i="19"/>
  <c r="D26" i="19"/>
  <c r="F25" i="19"/>
  <c r="D25" i="19"/>
  <c r="F24" i="19"/>
  <c r="D24" i="19"/>
  <c r="F23" i="19"/>
  <c r="D23" i="19"/>
  <c r="F22" i="19"/>
  <c r="D22" i="19"/>
  <c r="F21" i="19"/>
  <c r="D21" i="19"/>
  <c r="F20" i="19"/>
  <c r="D20" i="19"/>
  <c r="F19" i="19"/>
  <c r="D19" i="19"/>
  <c r="F18" i="19"/>
  <c r="D18" i="19"/>
  <c r="F17" i="19"/>
  <c r="D17" i="19"/>
  <c r="F16" i="19"/>
  <c r="D16" i="19"/>
  <c r="F15" i="19"/>
  <c r="D15" i="19"/>
  <c r="F14" i="19"/>
  <c r="D14" i="19"/>
  <c r="F13" i="19"/>
  <c r="D13" i="19"/>
  <c r="F12" i="19"/>
  <c r="D12" i="19"/>
  <c r="D9" i="12"/>
  <c r="D94" i="10" l="1"/>
  <c r="F52" i="10"/>
  <c r="F65" i="10"/>
  <c r="F55" i="10"/>
  <c r="F56" i="10"/>
  <c r="F57" i="10"/>
  <c r="F58" i="10"/>
  <c r="F59" i="10"/>
  <c r="F60" i="10"/>
  <c r="F61" i="10"/>
  <c r="F62" i="10"/>
  <c r="F63" i="10"/>
  <c r="F64" i="10"/>
  <c r="F66" i="10"/>
  <c r="F67" i="10"/>
  <c r="D9" i="10"/>
  <c r="D56" i="10" l="1"/>
  <c r="D57" i="10"/>
  <c r="D58" i="10"/>
  <c r="D59" i="10"/>
  <c r="D60" i="10"/>
  <c r="D61" i="10"/>
  <c r="D62" i="10"/>
  <c r="D63" i="10"/>
  <c r="D64" i="10"/>
  <c r="D66" i="10"/>
  <c r="D67" i="10"/>
  <c r="D51" i="10"/>
  <c r="D55" i="10"/>
  <c r="D5" i="27" l="1"/>
  <c r="D4" i="27"/>
  <c r="B3" i="27"/>
  <c r="D29" i="22"/>
  <c r="D30" i="22"/>
  <c r="D31" i="22"/>
  <c r="D32" i="22"/>
  <c r="D33" i="26" l="1"/>
  <c r="D34" i="26"/>
  <c r="D35" i="26"/>
  <c r="D36" i="26"/>
  <c r="D37" i="26"/>
  <c r="D38" i="26"/>
  <c r="D39" i="26"/>
  <c r="D40" i="26"/>
  <c r="F94" i="10"/>
  <c r="F97" i="10" l="1"/>
  <c r="F13" i="10"/>
  <c r="F9" i="27" l="1"/>
  <c r="D9" i="27"/>
  <c r="D43" i="26"/>
  <c r="D44" i="26"/>
  <c r="D45" i="26"/>
  <c r="D46" i="26"/>
  <c r="D47" i="26"/>
  <c r="D48" i="26"/>
  <c r="D49" i="26"/>
  <c r="D50" i="26"/>
  <c r="D52" i="26"/>
  <c r="D53" i="26"/>
  <c r="D54" i="26"/>
  <c r="D55" i="26"/>
  <c r="D56" i="26"/>
  <c r="D57" i="26"/>
  <c r="D58" i="26"/>
  <c r="D59" i="26"/>
  <c r="D32" i="26"/>
  <c r="D31" i="26"/>
  <c r="D30" i="26"/>
  <c r="D29" i="26"/>
  <c r="D27" i="26"/>
  <c r="D26" i="26"/>
  <c r="D24" i="26"/>
  <c r="C2" i="26"/>
  <c r="D3" i="26"/>
  <c r="D4" i="26"/>
  <c r="D217" i="20"/>
  <c r="D218" i="20"/>
  <c r="D219" i="20"/>
  <c r="D220" i="20"/>
  <c r="D221" i="20"/>
  <c r="D222" i="20"/>
  <c r="D223" i="20"/>
  <c r="D224" i="20"/>
  <c r="D225" i="20"/>
  <c r="D226" i="20"/>
  <c r="D227" i="20"/>
  <c r="D228" i="20"/>
  <c r="D229" i="20"/>
  <c r="D230" i="20"/>
  <c r="D231" i="20"/>
  <c r="D232" i="20"/>
  <c r="D233" i="20"/>
  <c r="D234" i="20"/>
  <c r="D235" i="20"/>
  <c r="D236" i="20"/>
  <c r="D237" i="20"/>
  <c r="D238" i="20"/>
  <c r="D239" i="20"/>
  <c r="D240" i="20"/>
  <c r="D241" i="20"/>
  <c r="D242" i="20"/>
  <c r="D243" i="20"/>
  <c r="D244" i="20"/>
  <c r="D245" i="20"/>
  <c r="D246" i="20"/>
  <c r="D247" i="20"/>
  <c r="D248" i="20"/>
  <c r="D249" i="20"/>
  <c r="D250" i="20"/>
  <c r="D251" i="20"/>
  <c r="D252" i="20"/>
  <c r="D253" i="20"/>
  <c r="D254" i="20"/>
  <c r="D255" i="20"/>
  <c r="D256" i="20"/>
  <c r="D257" i="20"/>
  <c r="D216" i="20"/>
  <c r="D215" i="20"/>
  <c r="D214" i="20"/>
  <c r="D213" i="20"/>
  <c r="D60" i="22"/>
  <c r="D59" i="22"/>
  <c r="D58" i="22"/>
  <c r="D57" i="22"/>
  <c r="D56" i="22"/>
  <c r="D55" i="22"/>
  <c r="D54" i="22"/>
  <c r="D53" i="22"/>
  <c r="D52" i="22"/>
  <c r="D51" i="22"/>
  <c r="D50" i="22"/>
  <c r="D49" i="22"/>
  <c r="D48" i="22"/>
  <c r="D47" i="22"/>
  <c r="D45" i="22"/>
  <c r="D44" i="22"/>
  <c r="D43" i="22"/>
  <c r="D42" i="22"/>
  <c r="D41" i="22"/>
  <c r="D40" i="22"/>
  <c r="D39" i="22"/>
  <c r="D38" i="22"/>
  <c r="D37" i="22"/>
  <c r="D36" i="22"/>
  <c r="D35" i="22"/>
  <c r="D34" i="22"/>
  <c r="D33" i="22"/>
  <c r="D27" i="22"/>
  <c r="D26" i="22"/>
  <c r="D25" i="22"/>
  <c r="D24" i="22"/>
  <c r="D23" i="22"/>
  <c r="D21" i="22"/>
  <c r="D20" i="22"/>
  <c r="D9" i="22"/>
  <c r="D14" i="22"/>
  <c r="D19" i="22"/>
  <c r="D17" i="22"/>
  <c r="D13" i="22"/>
  <c r="D144" i="20"/>
  <c r="D145" i="20"/>
  <c r="D146" i="20"/>
  <c r="D147" i="20"/>
  <c r="D148" i="20"/>
  <c r="D149" i="20"/>
  <c r="D150" i="20"/>
  <c r="D151" i="20"/>
  <c r="D152" i="20"/>
  <c r="D153" i="20"/>
  <c r="D154" i="20"/>
  <c r="D84" i="20"/>
  <c r="D85" i="20"/>
  <c r="D86" i="20"/>
  <c r="D87" i="20"/>
  <c r="D88" i="20"/>
  <c r="D89" i="20"/>
  <c r="D90" i="20"/>
  <c r="D91" i="20"/>
  <c r="D92" i="20"/>
  <c r="D93" i="20"/>
  <c r="D94" i="20"/>
  <c r="D95" i="20"/>
  <c r="D96" i="20"/>
  <c r="D97" i="20"/>
  <c r="D98" i="20"/>
  <c r="D99" i="20"/>
  <c r="D100" i="20"/>
  <c r="D101" i="20"/>
  <c r="D102" i="20"/>
  <c r="D103" i="20"/>
  <c r="D104" i="20"/>
  <c r="D105" i="20"/>
  <c r="D106" i="20"/>
  <c r="D107" i="20"/>
  <c r="D108" i="20"/>
  <c r="D109" i="20"/>
  <c r="D110" i="20"/>
  <c r="D111" i="20"/>
  <c r="D112" i="20"/>
  <c r="D113" i="20"/>
  <c r="D114" i="20"/>
  <c r="D115" i="20"/>
  <c r="D116" i="20"/>
  <c r="D117" i="20"/>
  <c r="D118" i="20"/>
  <c r="D119" i="20"/>
  <c r="D120" i="20"/>
  <c r="D121" i="20"/>
  <c r="D122" i="20"/>
  <c r="D123" i="20"/>
  <c r="D124" i="20"/>
  <c r="D125" i="20"/>
  <c r="D126" i="20"/>
  <c r="D127" i="20"/>
  <c r="D128" i="20"/>
  <c r="D129" i="20"/>
  <c r="D130" i="20"/>
  <c r="D131" i="20"/>
  <c r="D132" i="20"/>
  <c r="D133" i="20"/>
  <c r="D134" i="20"/>
  <c r="D135" i="20"/>
  <c r="D136" i="20"/>
  <c r="D137" i="20"/>
  <c r="D138" i="20"/>
  <c r="D139" i="20"/>
  <c r="D140" i="20"/>
  <c r="D141" i="20"/>
  <c r="D142" i="20"/>
  <c r="D143" i="20"/>
  <c r="D83" i="20"/>
  <c r="D167" i="20"/>
  <c r="D158" i="20"/>
  <c r="D160" i="20"/>
  <c r="D162" i="20"/>
  <c r="D163" i="20"/>
  <c r="D164" i="20"/>
  <c r="D165" i="20"/>
  <c r="D171" i="20"/>
  <c r="D172" i="20"/>
  <c r="D173" i="20"/>
  <c r="D174" i="20"/>
  <c r="D175" i="20"/>
  <c r="D177" i="20"/>
  <c r="D178" i="20"/>
  <c r="D179" i="20"/>
  <c r="D181" i="20"/>
  <c r="D184" i="20"/>
  <c r="D193" i="20"/>
  <c r="D200" i="20"/>
  <c r="D202" i="20"/>
  <c r="D207" i="20"/>
  <c r="D210" i="20"/>
  <c r="D211" i="20"/>
  <c r="D157" i="20"/>
  <c r="F47" i="10"/>
  <c r="D92" i="10"/>
  <c r="F39" i="10"/>
  <c r="D39" i="10"/>
  <c r="D40" i="10"/>
  <c r="D41" i="10"/>
  <c r="D42" i="10"/>
  <c r="D43" i="10"/>
  <c r="D44" i="10"/>
  <c r="D45" i="10"/>
  <c r="D46" i="10"/>
  <c r="D48" i="10"/>
  <c r="D49" i="10"/>
  <c r="D50" i="10"/>
  <c r="D36" i="10"/>
  <c r="F36" i="10"/>
  <c r="D37" i="10"/>
  <c r="F37" i="10"/>
  <c r="D38" i="10"/>
  <c r="F38" i="10"/>
  <c r="D33" i="10"/>
  <c r="F33" i="10"/>
  <c r="D34" i="10"/>
  <c r="F34" i="10"/>
  <c r="D35" i="10"/>
  <c r="F35" i="10"/>
  <c r="D30" i="10"/>
  <c r="F30" i="10"/>
  <c r="D31" i="10"/>
  <c r="F31" i="10"/>
  <c r="D32" i="10"/>
  <c r="F32" i="10"/>
  <c r="D76" i="10"/>
  <c r="F80" i="10" l="1"/>
  <c r="D80" i="10"/>
  <c r="D97" i="10"/>
  <c r="D96" i="10"/>
  <c r="D95" i="10"/>
  <c r="D93" i="10"/>
  <c r="F96" i="10"/>
  <c r="F95" i="10"/>
  <c r="F93" i="10"/>
  <c r="F92" i="10"/>
  <c r="D86" i="10"/>
  <c r="D13" i="12"/>
  <c r="D15" i="12"/>
  <c r="D14" i="12"/>
  <c r="D12" i="12"/>
  <c r="F91" i="10"/>
  <c r="F90" i="10"/>
  <c r="F89" i="10"/>
  <c r="F88" i="10"/>
  <c r="F87" i="10"/>
  <c r="F86" i="10"/>
  <c r="F85" i="10"/>
  <c r="F84" i="10"/>
  <c r="F83" i="10"/>
  <c r="F82" i="10"/>
  <c r="F81" i="10"/>
  <c r="F79" i="10"/>
  <c r="F78" i="10"/>
  <c r="F77" i="10"/>
  <c r="F76" i="10"/>
  <c r="F74" i="10"/>
  <c r="F73" i="10"/>
  <c r="F72" i="10"/>
  <c r="F71" i="10"/>
  <c r="F70" i="10"/>
  <c r="F69" i="10"/>
  <c r="F54" i="10"/>
  <c r="F53" i="10"/>
  <c r="F51" i="10"/>
  <c r="F50" i="10"/>
  <c r="F49" i="10"/>
  <c r="F48" i="10"/>
  <c r="F46" i="10"/>
  <c r="F45" i="10"/>
  <c r="F44" i="10"/>
  <c r="F43" i="10"/>
  <c r="F42" i="10"/>
  <c r="F41" i="10"/>
  <c r="F40" i="10"/>
  <c r="F29" i="10"/>
  <c r="F28" i="10"/>
  <c r="F27" i="10"/>
  <c r="F26" i="10"/>
  <c r="F25" i="10"/>
  <c r="F24" i="10"/>
  <c r="F23" i="10"/>
  <c r="F22" i="10"/>
  <c r="F20" i="10"/>
  <c r="F19" i="10"/>
  <c r="F17" i="10"/>
  <c r="F16" i="10"/>
  <c r="F14" i="10"/>
  <c r="D90" i="10"/>
  <c r="D89" i="10"/>
  <c r="D88" i="10"/>
  <c r="D87" i="10"/>
  <c r="D85" i="10"/>
  <c r="D82" i="10"/>
  <c r="D81" i="10"/>
  <c r="D79" i="10"/>
  <c r="D78" i="10"/>
  <c r="D74" i="10"/>
  <c r="D73" i="10"/>
  <c r="D72" i="10"/>
  <c r="D71" i="10"/>
  <c r="D70" i="10"/>
  <c r="D69" i="10"/>
  <c r="D54" i="10"/>
  <c r="D53" i="10"/>
  <c r="D52" i="10"/>
  <c r="D29" i="10"/>
  <c r="D28" i="10"/>
  <c r="D27" i="10"/>
  <c r="D26" i="10"/>
  <c r="D25" i="10"/>
  <c r="D24" i="10"/>
  <c r="D23" i="10"/>
  <c r="D22" i="10"/>
  <c r="D20" i="10"/>
  <c r="D19" i="10"/>
  <c r="D17" i="10"/>
  <c r="D16" i="10"/>
  <c r="D14" i="10"/>
  <c r="D13" i="10"/>
  <c r="D5" i="22" l="1"/>
  <c r="D4" i="22"/>
  <c r="C3" i="22"/>
  <c r="F9" i="20"/>
  <c r="D9" i="20"/>
  <c r="D5" i="20"/>
  <c r="D4" i="20"/>
  <c r="C3" i="20"/>
  <c r="B3" i="19"/>
  <c r="F9" i="19"/>
  <c r="D9" i="19"/>
  <c r="D5" i="19"/>
  <c r="D4" i="19"/>
  <c r="E42" i="17"/>
  <c r="F42" i="17" s="1"/>
  <c r="G42" i="17" s="1"/>
  <c r="E41" i="17"/>
  <c r="F41" i="17" s="1"/>
  <c r="G41" i="17" s="1"/>
  <c r="E40" i="17"/>
  <c r="F40" i="17" s="1"/>
  <c r="G40" i="17" s="1"/>
  <c r="E39" i="17"/>
  <c r="F39" i="17" s="1"/>
  <c r="G39" i="17" s="1"/>
  <c r="E38" i="17"/>
  <c r="F38" i="17" s="1"/>
  <c r="G38" i="17" s="1"/>
  <c r="E37" i="17"/>
  <c r="F37" i="17" s="1"/>
  <c r="G37" i="17" s="1"/>
  <c r="E36" i="17"/>
  <c r="F36" i="17" s="1"/>
  <c r="G36" i="17" s="1"/>
  <c r="E35" i="17"/>
  <c r="F35" i="17" s="1"/>
  <c r="G35" i="17" s="1"/>
  <c r="E34" i="17"/>
  <c r="F34" i="17" s="1"/>
  <c r="G34" i="17" s="1"/>
  <c r="E33" i="17"/>
  <c r="F33" i="17" s="1"/>
  <c r="G33" i="17" s="1"/>
  <c r="E31" i="17"/>
  <c r="F31" i="17" s="1"/>
  <c r="G31" i="17" s="1"/>
  <c r="E30" i="17"/>
  <c r="F30" i="17" s="1"/>
  <c r="G30" i="17" s="1"/>
  <c r="E29" i="17"/>
  <c r="F29" i="17" s="1"/>
  <c r="G29" i="17" s="1"/>
  <c r="E28" i="17"/>
  <c r="F28" i="17" s="1"/>
  <c r="G28" i="17" s="1"/>
  <c r="E27" i="17"/>
  <c r="F27" i="17" s="1"/>
  <c r="G27" i="17" s="1"/>
  <c r="E26" i="17"/>
  <c r="F26" i="17" s="1"/>
  <c r="G26" i="17" s="1"/>
  <c r="E25" i="17"/>
  <c r="F25" i="17" s="1"/>
  <c r="G25" i="17" s="1"/>
  <c r="E24" i="17"/>
  <c r="F24" i="17" s="1"/>
  <c r="G24" i="17" s="1"/>
  <c r="E23" i="17"/>
  <c r="F23" i="17" s="1"/>
  <c r="G23" i="17" s="1"/>
  <c r="E22" i="17"/>
  <c r="F22" i="17" s="1"/>
  <c r="G22" i="17" s="1"/>
  <c r="E20" i="17"/>
  <c r="F20" i="17" s="1"/>
  <c r="G20" i="17" s="1"/>
  <c r="E19" i="17"/>
  <c r="F19" i="17" s="1"/>
  <c r="G19" i="17" s="1"/>
  <c r="E18" i="17"/>
  <c r="F18" i="17" s="1"/>
  <c r="G18" i="17" s="1"/>
  <c r="E17" i="17"/>
  <c r="F17" i="17" s="1"/>
  <c r="G17" i="17" s="1"/>
  <c r="E16" i="17"/>
  <c r="F16" i="17" s="1"/>
  <c r="G16" i="17" s="1"/>
  <c r="E15" i="17"/>
  <c r="F15" i="17" s="1"/>
  <c r="G15" i="17" s="1"/>
  <c r="E14" i="17"/>
  <c r="F14" i="17" s="1"/>
  <c r="G14" i="17" s="1"/>
  <c r="E13" i="17"/>
  <c r="F13" i="17" s="1"/>
  <c r="G13" i="17" s="1"/>
  <c r="E11" i="17"/>
  <c r="G11" i="17" s="1"/>
  <c r="D5" i="17"/>
  <c r="D4" i="17"/>
  <c r="B3" i="12"/>
  <c r="C3" i="10"/>
  <c r="D4" i="12"/>
  <c r="F9" i="10"/>
  <c r="A5" i="13"/>
  <c r="D5" i="12" l="1"/>
  <c r="D5" i="10"/>
  <c r="D4" i="10"/>
</calcChain>
</file>

<file path=xl/sharedStrings.xml><?xml version="1.0" encoding="utf-8"?>
<sst xmlns="http://schemas.openxmlformats.org/spreadsheetml/2006/main" count="8090" uniqueCount="4231">
  <si>
    <t xml:space="preserve">This is the reference data - update these data entries and all others will calculate automatically </t>
  </si>
  <si>
    <t>Financial Year:</t>
  </si>
  <si>
    <t>StartDate:</t>
  </si>
  <si>
    <t>Fee unit:</t>
  </si>
  <si>
    <t>Penalty unit:</t>
  </si>
  <si>
    <t>GST rate:</t>
  </si>
  <si>
    <t>BUS SAFETY - FEES AND PENALTIES</t>
  </si>
  <si>
    <t>Fee unit</t>
  </si>
  <si>
    <t>Penalty unit</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</si>
  <si>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</si>
  <si>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</si>
  <si>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t>
  </si>
  <si>
    <t>Units</t>
  </si>
  <si>
    <t>15(1)</t>
  </si>
  <si>
    <t>Duty of operator - (1) An operator of a bus service must, so far as is reasonably practicable, ensure the safety of the bus service.</t>
  </si>
  <si>
    <t>In the case of a natural person</t>
  </si>
  <si>
    <t>In the case of a body corporate</t>
  </si>
  <si>
    <t>Duty of procurer - (1) A procurer of a bus service must, so far as is reasonably practicable, ensure the safety of the bus service.</t>
  </si>
  <si>
    <t>Duty of bus safety worker - (1) A bus safety worker must take reasonable measures to ensure the safety of persons who may be affected by the acts or omissions of the bus safety worker.</t>
  </si>
  <si>
    <t>Duties in relation to bus stopping points and bus stop infrastructure - (1) A person who determines the location of, designs, constructs, installs, modifies or maintains a bus stopping point or any bus stop infrastructure, or who engages a person to do any of those things, must ensure, so far as is reasonably practicable, that the location, design, construction or condition of the bus stopping point or bus stop infrastructure is safe.</t>
  </si>
  <si>
    <t>19(1)</t>
  </si>
  <si>
    <t>19(2)</t>
  </si>
  <si>
    <t>19(3)</t>
  </si>
  <si>
    <t xml:space="preserve">Bus safety inspections - (3) An accredited bus operator or registered bus operator must arrange a safety inspection of each bus used to provide the bus service operated by the operator if the Safety Director directs that a safety inspection be conducted in respect of the bus service operated by the operator. </t>
  </si>
  <si>
    <t>Offence if operator of bus service is not accredited - An operator of a bus service  must not operate the  bus service  unless the operator -
(a) is accredited under this Part to provide that service; or
(b) holds an exemption granted under Divsion 7; or
(c) is exempted by the regulations from the requirement to be accredited under this Part.</t>
  </si>
  <si>
    <t>33(3)</t>
  </si>
  <si>
    <t>30(3)</t>
  </si>
  <si>
    <t>Issue of certificate of accreditation - (3) An accredited bus operator who has made an application under subsection (2) on the ground that a certificate has been lost or stolen and who subsequently recovers the lost or stolen certificate must, within 14 days after the day of which the certificate was recovered - 
(a) notify the Safety Director of the recovery; and 
(b) return the recovered certificate to the Safety Director unless informed by the Safety  Director that it is not necessary to do so.</t>
  </si>
  <si>
    <t>Offence to fail to comply with conditions of accreditation - An accredited bus operator must comply with - 
(a) the conditions imposed on the accrediation; and
(b) any condition to whihc that accreditation is subject.</t>
  </si>
  <si>
    <t>36B</t>
  </si>
  <si>
    <t xml:space="preserve">Offence for driver to provide bus service without appropriate driver licence - (1) An accredited bus operator that is accredited in respect of a bus service that is not a commercial bus service or local bus service must ensure that a person driving a motor vehicle that is a bus for that bus service holds an appropriate driver licence for the category of motor vehicle that person is driving for the accredited bus operator. </t>
  </si>
  <si>
    <t>Accredited bus operator to notify of relevant changes in circumstances - (1) If a relevant change in circumstances occurs with respect to an accreditation or an accredited bus operator, the accredited bus operator must notify the Safety Director of the change in writing within 7 days after becoming aware of the change.</t>
  </si>
  <si>
    <t>Accredited bus operator to notify of relevant changes in circumstances - (3) If the relevant change in circumstances has resulted or will result in any particular set out in the certificate of accreditation becoming inaccurate or inapplicable, the accredited bus operator must surrender the certificate to the Safety Director when the accredited operator notifies the Safety Director of the change under subsection (1)</t>
  </si>
  <si>
    <t>Accredited bus operator to notify of relevant changes in circumstances - (6) A person must not fail to comply with a requirement under subsection (5).</t>
  </si>
  <si>
    <t>40(4)</t>
  </si>
  <si>
    <t>Surrender of accreditation - (4) If the Safety Director imposes a condition on a consent to surrender the accreditation and that condition applics to a person, the person to whom the condition applies must comply with the condition.</t>
  </si>
  <si>
    <t>Level 9 imprisonment (6 months maximum) or 120 penalty units or both, in any other case.</t>
  </si>
  <si>
    <t>6(2)</t>
  </si>
  <si>
    <t>7(1)</t>
  </si>
  <si>
    <t>Bus standards - Subject to subregulation (2), the operator of a bus service must ensure that each bus used to provide the bus service complies with each applicable bus standard, unless an exclusion specified in Schedule 2 applies.</t>
  </si>
  <si>
    <t>8(1)</t>
  </si>
  <si>
    <t>Devices for school buses - Subject to sub regulation (2), the operator of a school bus service must ensure that any bus used to provide that school bus service is fitted with complying lights and signs.</t>
  </si>
  <si>
    <t>9(1)</t>
  </si>
  <si>
    <t>Fire extinguishers - The operator of a bus service must ensure that one or more fire extinguishers are provided on each bus used in the provision of the bus service in accordance with the requirements of regulation 7 or Australian Design Rule 58/00 (as the case requires) in relation to—
(a) the number of fire extinguishers to be provided on each bus; and
(b) the type and location of each fire extinguisher provided on each bus.</t>
  </si>
  <si>
    <t>9(2)</t>
  </si>
  <si>
    <t>Fire extinguishers - The operator of the bus service must ensure that each fire extinguisher provided on each bus used in the provision of the bus service is maintained in operating condition.</t>
  </si>
  <si>
    <t>10(1)</t>
  </si>
  <si>
    <t>Signage—accreditation numbers - (1) An accredited bus operator must ensure that the accreditation number of the bus operator is displayed in accordance with sub regulation (2) on each bus operated by the bus operator.</t>
  </si>
  <si>
    <t>10(3)</t>
  </si>
  <si>
    <t>Signage—accreditation numbers - (3) A person must not display a bus operator accreditation number on a bus unless—
(a) the bus is used to provide a bus service operated by an accredited bus operator; and
(b) the number displayed corresponds to the accreditation number of the bus operator who operates that bus service.</t>
  </si>
  <si>
    <t>11(1)</t>
  </si>
  <si>
    <t>Signage—registration number - (1) A registered bus operator must ensure that the registration number of the bus operator is displayed in accordance with sub regulation (2) on each bus operated by the bus operator.</t>
  </si>
  <si>
    <t>11(3)</t>
  </si>
  <si>
    <t>Signage—registration number - (3) A person must not display a bus operator registration number on a bus unless—
(a) the bus is used to provide a bus service operated by a registered bus operator; and
(b) the number displayed corresponds to the registration number of the bus operator who operates that bus service.</t>
  </si>
  <si>
    <t>12(1)</t>
  </si>
  <si>
    <t>Signage—number plates - (1) An accredited bus operator must display accredited bus operator number plates on each bus that is—
(a) operated by the bus operator; and
(b) registered in Victoria in the name of the accredited bus operator or a relevant person in relation to the accredited bus operator (as the case requires).</t>
  </si>
  <si>
    <t>12(2)</t>
  </si>
  <si>
    <t>Signage—number plates - (2) A person must not display accredited bus operator number plates on a bus unless—
(a) the bus is operated by an accredited bus operator; or
(b) the bus is—
(i) registered in the name of an accredited bus operator or a relevant person in relation to an accredited bus operator (as the case requires); and
(ii) used by a registered bus operator to provide a service that is not a commercial bus service or a local bus service.</t>
  </si>
  <si>
    <t>13(2)</t>
  </si>
  <si>
    <t>Devices must operate - (2) The driver of the bus must ensure that each light, sign or other device fitted to the bus operates when the bus is stationary on a highway for the purpose of picking up or setting down school children.</t>
  </si>
  <si>
    <t>13(5)</t>
  </si>
  <si>
    <t>Devices must operate - (5) If the driver has ceased operating the bus under sub regulation (4)(b), the operator of the school bus service must not allow that bus to be used for a school bus service until the light, sign or other device is operational.</t>
  </si>
  <si>
    <t>N/A</t>
  </si>
  <si>
    <t>34(1)</t>
  </si>
  <si>
    <t>36(1)</t>
  </si>
  <si>
    <t xml:space="preserve">Bus safety inspections- registered bus operator
(1) For the purposes of section 19(2) of the Act, a bus safety inspection must be conducted by a licensed bus tester—
(a) annually; or
(b) if the registered bus operator is notified by the Safety Director in accordance with subregulation (2) to have a licensed bus tester conduct a bus safety inspection at specified intervals, at the intervals fixed by
that notice. </t>
  </si>
  <si>
    <t>45(1)</t>
  </si>
  <si>
    <t>Bus incident investigation - (1) An accredited bus operator or a registered bus operator must undertake an investigation into a bus incident, if directed by the Safety Director to do so in writing.</t>
  </si>
  <si>
    <t>45(3)</t>
  </si>
  <si>
    <t>Bus incident investigation - (3) The operator must commence an investigation required under sub regulation (1) within 7 days after receiving the direction from the Safety Director in accordance with sub regulation (2).</t>
  </si>
  <si>
    <t>46(2)</t>
  </si>
  <si>
    <t>Bus incident investigation report - (2) An accredited bus operator or a registered bus operator must provide the Safety Director with a copy of the investigation report no later than—
(a) the period specified by the Safety Director in giving a direction under regulation 45(2); or
(b) if no period is specified, 60 days after a direction is given under regulation 45(2).</t>
  </si>
  <si>
    <t>Act / Regulations Title</t>
  </si>
  <si>
    <t>Regulation Sub-headings / Topic</t>
  </si>
  <si>
    <t>Infringement Code</t>
  </si>
  <si>
    <t>Offence Description</t>
  </si>
  <si>
    <t>Section / Regulation / Rule Reference</t>
  </si>
  <si>
    <t>Demerit Points</t>
  </si>
  <si>
    <t>Infringement Penalty Units</t>
  </si>
  <si>
    <t>Maximum Court Penalty Units</t>
  </si>
  <si>
    <t>Driver licensing</t>
  </si>
  <si>
    <t>Fail to display "driver under instruction" plate</t>
  </si>
  <si>
    <t xml:space="preserve">9(3) </t>
  </si>
  <si>
    <t>Fail to carry notice explaining code condition</t>
  </si>
  <si>
    <t>29(4)</t>
  </si>
  <si>
    <t>in the case of a natural person</t>
  </si>
  <si>
    <t>in the case of a body corporate</t>
  </si>
  <si>
    <t>Learner driver towing another motor vehicle or a trailer</t>
  </si>
  <si>
    <t>47(1)</t>
  </si>
  <si>
    <t>Learner driver driving tractor without meeting conditions</t>
  </si>
  <si>
    <t>47(3)</t>
  </si>
  <si>
    <t>Fail to display "L" plates when and as required</t>
  </si>
  <si>
    <t>48(1)</t>
  </si>
  <si>
    <t>Supervising driver sitting next to learner driver who is failing to comply with "L" plate requirements</t>
  </si>
  <si>
    <t>48(2)</t>
  </si>
  <si>
    <t>Display "L" plates when not required</t>
  </si>
  <si>
    <t>48(3)</t>
  </si>
  <si>
    <t>Fail to display "P" plates when and as required</t>
  </si>
  <si>
    <t>56(1)</t>
  </si>
  <si>
    <t>Display "P" plates when not required</t>
  </si>
  <si>
    <t>56(2)</t>
  </si>
  <si>
    <t>Probationary driver driving a probationary prohibited vehicle on a highway</t>
  </si>
  <si>
    <t>58(1)</t>
  </si>
  <si>
    <t>Holder of motor cycle learner permit driving motor cycle that is not learner approved motor cycle</t>
  </si>
  <si>
    <t>59(2)(a)</t>
  </si>
  <si>
    <t>Holder of motor cycle licence for less than 3 years driving motor cycle that is not a learner approved motor cycle</t>
  </si>
  <si>
    <t>59(1)(a)</t>
  </si>
  <si>
    <t>P1 probationary licence holder towing another motor vehicle or a trailer</t>
  </si>
  <si>
    <t>Holder of motor cycle licence for less than 3 years towing another motor vehicle or a trailer</t>
  </si>
  <si>
    <t>P1 probationary driver or corresponding novice driver driving a motor vehicle with more than one peer passenger</t>
  </si>
  <si>
    <t>61(1)</t>
  </si>
  <si>
    <t xml:space="preserve">Fail to notify the Secretary of change of name or address                       </t>
  </si>
  <si>
    <t>68(1)</t>
  </si>
  <si>
    <t>Fail to notify of permanent or long-term illness, disability, medical condition or injury or the effects of the treatment for any of those things</t>
  </si>
  <si>
    <t>68(2)</t>
  </si>
  <si>
    <t xml:space="preserve">Fail to return licence or learner permit upon suspension or cancellation               </t>
  </si>
  <si>
    <t>Safety Procedures</t>
  </si>
  <si>
    <t>Holder of motor cycle licence for less than 3 years carrying a pillion passenger</t>
  </si>
  <si>
    <t>59(1)(b)</t>
  </si>
  <si>
    <t>Holder of motor cycle licence for less than 3 years driving without headlights on</t>
  </si>
  <si>
    <t>59(1)(c)</t>
  </si>
  <si>
    <t xml:space="preserve">Holder of motor cycle learner permit carrying pillion passenger       </t>
  </si>
  <si>
    <t>59(2)(b)</t>
  </si>
  <si>
    <t>Holder of motor cycle learner permit driving without headlights on</t>
  </si>
  <si>
    <t>59(2)(c)</t>
  </si>
  <si>
    <t>Holder of motor cycle learner permit driving without wearing a securely fitted and fastened approved high visibility vest or jacket</t>
  </si>
  <si>
    <t>59(2)(d)</t>
  </si>
  <si>
    <t>Heavy Vehicles</t>
  </si>
  <si>
    <t>Fail as driver to comply with class O vehicle requirements other than dimension requirements</t>
  </si>
  <si>
    <t>226(1)</t>
  </si>
  <si>
    <t>Fail to ensure compliance with class O vehicle requirements other than dimension requirements</t>
  </si>
  <si>
    <t>226(2)</t>
  </si>
  <si>
    <t>Natural person</t>
  </si>
  <si>
    <t>Body corporate</t>
  </si>
  <si>
    <t>Cause or permit class O vehicle to be used which does not comply with class O vehicle requirements other than dimension requirements</t>
  </si>
  <si>
    <t>226(3)</t>
  </si>
  <si>
    <t xml:space="preserve">Fail to comply with pilot or escort vehicle requirements              </t>
  </si>
  <si>
    <t>227(1)</t>
  </si>
  <si>
    <t>227(2)</t>
  </si>
  <si>
    <t>227(3)</t>
  </si>
  <si>
    <t>228(2)</t>
  </si>
  <si>
    <t>228(3)</t>
  </si>
  <si>
    <t>229(1)</t>
  </si>
  <si>
    <t>229(2)</t>
  </si>
  <si>
    <t>230(1)</t>
  </si>
  <si>
    <t>230(2)</t>
  </si>
  <si>
    <t xml:space="preserve">Fail to carry and produce documents when required                     </t>
  </si>
  <si>
    <t>296(1)</t>
  </si>
  <si>
    <t>296(2)</t>
  </si>
  <si>
    <t>70(1)</t>
  </si>
  <si>
    <t>Fail to notify the Secretary of change to description of vehicle within 14 days</t>
  </si>
  <si>
    <t>70(2)</t>
  </si>
  <si>
    <t>Fail to notify the Secretary of change to vehicle or use of vehicle</t>
  </si>
  <si>
    <t>70(3)</t>
  </si>
  <si>
    <t>Use, or permit the use of, a conditionally registered vehicle without carrying a certificate or approved operations in the vehicle</t>
  </si>
  <si>
    <t>49(8)</t>
  </si>
  <si>
    <t>Alter, deface, remove, substitute or tamper with a vehicle identifier or an engine identification number without the written permission of the Secretary</t>
  </si>
  <si>
    <t>Fail to inform the Secretary about the alteration, defacement, removal or substitute of, or tampering with, a vehicle identifier or engine identification number</t>
  </si>
  <si>
    <t>31(2)</t>
  </si>
  <si>
    <t>Fail to present vehicle for inspection if requested by the Secretary</t>
  </si>
  <si>
    <t>31(3)</t>
  </si>
  <si>
    <t>47(4)</t>
  </si>
  <si>
    <t>Fail to apply to the Secretary for replacement of number plate that has been lost, damaged, destroyed or stolen</t>
  </si>
  <si>
    <t>Use of vehicle where number plate not affixed and displayed in accordance with regulations</t>
  </si>
  <si>
    <t>65(1)</t>
  </si>
  <si>
    <t>65(2)</t>
  </si>
  <si>
    <t>Fail to lodge information with the Secretary</t>
  </si>
  <si>
    <t>101(4)</t>
  </si>
  <si>
    <t>102(1)</t>
  </si>
  <si>
    <t>102(2)</t>
  </si>
  <si>
    <t>103(1)</t>
  </si>
  <si>
    <t>Fail as person who sells written-off vehicle to inform purchaser that vehicle is a written-off vehicle</t>
  </si>
  <si>
    <t>104(1)</t>
  </si>
  <si>
    <t>Fail to affix label to written-off vehicle within 7 days</t>
  </si>
  <si>
    <t>105(1)</t>
  </si>
  <si>
    <t>106(1)</t>
  </si>
  <si>
    <t>Use of vehicle where club permit label not properly affixed</t>
  </si>
  <si>
    <t>182(2)</t>
  </si>
  <si>
    <t>182(3)</t>
  </si>
  <si>
    <t>Fail as a club permit holder to comply with club log book obligations</t>
  </si>
  <si>
    <t>183(2)</t>
  </si>
  <si>
    <t>183(4)</t>
  </si>
  <si>
    <t>183(5)</t>
  </si>
  <si>
    <t>183(6)</t>
  </si>
  <si>
    <t>Cause or permit driver to fail to comply with club log book obligations</t>
  </si>
  <si>
    <t>Fail to ensure vehicle under a club permit is not used for hire or reward or as a commercial passenger vehicle</t>
  </si>
  <si>
    <t>Fail to comply, or causing or permitting another person to fail to comply, with the operating conditions that apply to the use of a vehicle specified in a club permit</t>
  </si>
  <si>
    <t>188(1)</t>
  </si>
  <si>
    <t>188(2)</t>
  </si>
  <si>
    <t>188(3)</t>
  </si>
  <si>
    <t>188(4)</t>
  </si>
  <si>
    <t xml:space="preserve">Fail to return number plates            </t>
  </si>
  <si>
    <t>75(3)</t>
  </si>
  <si>
    <t>85(2)</t>
  </si>
  <si>
    <t>Fail as disposer of vehicle to complete transfer application</t>
  </si>
  <si>
    <t>89(1)</t>
  </si>
  <si>
    <t>Fail as disposer of vehicle to give the acquirer completed transfer application or certificate of roadworthiness</t>
  </si>
  <si>
    <t>89(2)</t>
  </si>
  <si>
    <t>Fail as acquirer of vehicle to complete and lodge transfer application, certificate of roadworthiness, applicable duty and transfer fee</t>
  </si>
  <si>
    <t>91(1)</t>
  </si>
  <si>
    <t>Fail as acquirer of vehicle from a dealer to complete transfer application and pay dealer applicable duty and applicable transfer fee</t>
  </si>
  <si>
    <t>91(2)</t>
  </si>
  <si>
    <t>Fail as acquirer of vehicle by legal process to complete and lodge transfer application, court order, applicable duty and applicable transfer fee</t>
  </si>
  <si>
    <t xml:space="preserve">Fail to comply with repossession or restoration requirements          </t>
  </si>
  <si>
    <t>93(1)</t>
  </si>
  <si>
    <t>93(2)</t>
  </si>
  <si>
    <t>Fail as dealer to give a current roadworthy certificate to person who is not a dealer</t>
  </si>
  <si>
    <t>90(1)</t>
  </si>
  <si>
    <t>Fail as dealer to provide transfer application, applicable duty, applicable transfer fee or evidence relating to certificate of roadworthiness to the Secretary</t>
  </si>
  <si>
    <t>90(2)</t>
  </si>
  <si>
    <t>Fail to comply with written-off vehicle requirements applicable to insurers, self-insurers, motor wreckers and motor car traders</t>
  </si>
  <si>
    <t>Fail to disclose information to purchaser of written-off vehicle</t>
  </si>
  <si>
    <t>Use vehicle, or cause or permit use of vehicle, with altered, incorrect or misrepresented number plate</t>
  </si>
  <si>
    <t>278(1)</t>
  </si>
  <si>
    <t>278(2)</t>
  </si>
  <si>
    <t>278(3)</t>
  </si>
  <si>
    <t>278(4)</t>
  </si>
  <si>
    <t>278(5)</t>
  </si>
  <si>
    <t>280(1)</t>
  </si>
  <si>
    <t>280(2)</t>
  </si>
  <si>
    <t>280(3)</t>
  </si>
  <si>
    <t>280(4)</t>
  </si>
  <si>
    <t>280(5)</t>
  </si>
  <si>
    <t>281(1)</t>
  </si>
  <si>
    <t>281(2)</t>
  </si>
  <si>
    <t>281(3)</t>
  </si>
  <si>
    <t>281(4)</t>
  </si>
  <si>
    <t>281(5)</t>
  </si>
  <si>
    <t>Use of general identification mark or trade plates other than in accordance with the regulations</t>
  </si>
  <si>
    <t>160(1)</t>
  </si>
  <si>
    <t>160(2)</t>
  </si>
  <si>
    <t>Fail as a person who ceases to be eligible for a general identification mark and trade plates to notify the Secretary and return the trade plates</t>
  </si>
  <si>
    <t>Fail as an authorised person to advise the Secretary of unused certificate serial numbers after authorisation is revoked</t>
  </si>
  <si>
    <t>Fail to comply with guidelines or directions given by the Secretary in the issue of a certificate</t>
  </si>
  <si>
    <t>36(2)</t>
  </si>
  <si>
    <t>38(2)</t>
  </si>
  <si>
    <t>43(2)</t>
  </si>
  <si>
    <t>113(2)</t>
  </si>
  <si>
    <t>275(2)</t>
  </si>
  <si>
    <t>Fail to comply with guidelines or directions given by the Secretary in the completion of a test report</t>
  </si>
  <si>
    <t>263(1)</t>
  </si>
  <si>
    <t>263(2)</t>
  </si>
  <si>
    <t>Fail to comply with licensed tester requirements on expiry, surrender, suspension or cancellation of tester's licence</t>
  </si>
  <si>
    <t>244(2)</t>
  </si>
  <si>
    <t>244(3)</t>
  </si>
  <si>
    <t>Fail to comply with licensed tester signage requirements and restrictions</t>
  </si>
  <si>
    <t>248(1)</t>
  </si>
  <si>
    <t>248(2)</t>
  </si>
  <si>
    <t>248(3)</t>
  </si>
  <si>
    <t>248(4)</t>
  </si>
  <si>
    <t>Fail to comply with general duties of licensed tester</t>
  </si>
  <si>
    <t>249(1)</t>
  </si>
  <si>
    <t>249(2)</t>
  </si>
  <si>
    <t>249(3)</t>
  </si>
  <si>
    <t>249(4)</t>
  </si>
  <si>
    <t>249(5)</t>
  </si>
  <si>
    <t>249(6)</t>
  </si>
  <si>
    <t>249(7)</t>
  </si>
  <si>
    <t>249(8)</t>
  </si>
  <si>
    <t>Fail as licensed tester to keep and provide records</t>
  </si>
  <si>
    <t>250(1)</t>
  </si>
  <si>
    <t>250(2)</t>
  </si>
  <si>
    <t>250(3)</t>
  </si>
  <si>
    <t>Fail as licensed tester to ensure examination and test is in accordance with Secretary's direction</t>
  </si>
  <si>
    <t>251(2)</t>
  </si>
  <si>
    <t>Fail as licensed tester to operate at premises for which licensed</t>
  </si>
  <si>
    <t>Fail as licensed tester to maintain security of certificates and reports</t>
  </si>
  <si>
    <t>256(1)</t>
  </si>
  <si>
    <t>256(2)</t>
  </si>
  <si>
    <t>Transfer or deliver unused certificate of roadworthiness forms</t>
  </si>
  <si>
    <t>257(1)</t>
  </si>
  <si>
    <t>Improper issue of certificate of roadworthiness</t>
  </si>
  <si>
    <t>258(3)</t>
  </si>
  <si>
    <t>Fail to record required details on certificate of roadworthiness and test report</t>
  </si>
  <si>
    <t>Fail to record incomplete examination and testing</t>
  </si>
  <si>
    <t>Fail to property conduct and record examination and test</t>
  </si>
  <si>
    <t>262(1)</t>
  </si>
  <si>
    <t>262(2)</t>
  </si>
  <si>
    <t>262(3)</t>
  </si>
  <si>
    <t>262(4)</t>
  </si>
  <si>
    <t>262(5)</t>
  </si>
  <si>
    <t>262(6)</t>
  </si>
  <si>
    <t>262(8)</t>
  </si>
  <si>
    <t>Fail to present a vehicle for examination and testing by a licensed tester when a roadworthy certificate has been impounded</t>
  </si>
  <si>
    <t>264(5)</t>
  </si>
  <si>
    <t>Add, alter, remove or substitute equipment or fittings on a tested vehicle that has a current certificate of roadworthiness</t>
  </si>
  <si>
    <t>Use, or cause or permit use of, vehicle that has been modified, or does not comply with the standards for registration</t>
  </si>
  <si>
    <t>294(1)</t>
  </si>
  <si>
    <t>Use, or cause or permit use of, unsafe vehicle</t>
  </si>
  <si>
    <t>295(1)</t>
  </si>
  <si>
    <t>295(2)</t>
  </si>
  <si>
    <t>Remove or deface defective vehicle label</t>
  </si>
  <si>
    <t>Fail to give a vehicle defect notice, or cause a vehicle defect notice to be given, to the registered operator of the vehicle</t>
  </si>
  <si>
    <t>Use or permit use of light vehicle in breach of major vehicle defect notice</t>
  </si>
  <si>
    <t>272(1)</t>
  </si>
  <si>
    <t>Use or permit use of light vehicle in breach of minor vehicle defect notice</t>
  </si>
  <si>
    <t>Use, or cause or permit use of, light vehicle exceeding permitted dimensions</t>
  </si>
  <si>
    <t>213(1)</t>
  </si>
  <si>
    <t>213(2)</t>
  </si>
  <si>
    <t>213(3)</t>
  </si>
  <si>
    <t>214(1)</t>
  </si>
  <si>
    <t>214(2)</t>
  </si>
  <si>
    <t>214(3)</t>
  </si>
  <si>
    <t>215(1)</t>
  </si>
  <si>
    <t>215(2)</t>
  </si>
  <si>
    <t>215(3)</t>
  </si>
  <si>
    <t>216(1)</t>
  </si>
  <si>
    <t>216(2)</t>
  </si>
  <si>
    <t>216(3)</t>
  </si>
  <si>
    <t>217(1)</t>
  </si>
  <si>
    <t>217(2)</t>
  </si>
  <si>
    <t>217(3)</t>
  </si>
  <si>
    <t>Use motor vehicle with projecting equipment or fitting</t>
  </si>
  <si>
    <t>295(3)</t>
  </si>
  <si>
    <t>Use or cause or permit use of vehicle without warning signal for rear projection</t>
  </si>
  <si>
    <t>218(1)</t>
  </si>
  <si>
    <t>218(2)</t>
  </si>
  <si>
    <t>218(3)</t>
  </si>
  <si>
    <t>Any other case</t>
  </si>
  <si>
    <t>Signs</t>
  </si>
  <si>
    <t>Fail to obey low clearance or clearance sign</t>
  </si>
  <si>
    <t>283(1)</t>
  </si>
  <si>
    <t>283(2)</t>
  </si>
  <si>
    <t>Fail to take reasonable steps to ensure that the vehicle is not used on a highway in contravention of low clearance or clearance sign - registered operator of vehicle</t>
  </si>
  <si>
    <t>Exceed mass limit sign by up to 1 tonne</t>
  </si>
  <si>
    <t>282(1)</t>
  </si>
  <si>
    <t>282(3)</t>
  </si>
  <si>
    <t>282(4)</t>
  </si>
  <si>
    <t>Exceed mass limit sign by 1.01 to 2 tonnes</t>
  </si>
  <si>
    <t>Exceed mass limit sign by 2.01 to 3 tonnes</t>
  </si>
  <si>
    <t>Exceed mass limit sign by 3.01 to 4 tonnes</t>
  </si>
  <si>
    <t>Exceeding a displayed dimension limit - driver</t>
  </si>
  <si>
    <t>Exceeding displayed mass limit - registered operator of vehicle</t>
  </si>
  <si>
    <t>Exceeding displayed dimension limit - registered operator of vehicle</t>
  </si>
  <si>
    <t>Exceeding displayed mass limit - person other than driver or registered operator</t>
  </si>
  <si>
    <t>Exceeding displayed dimension limit - person other than driver or registered operator</t>
  </si>
  <si>
    <t>Drink Driving and Drug Driving</t>
  </si>
  <si>
    <t>Drive or be in charge of a motor vehicle—
(a) with unlawful blood alcohol level of less than 0⋅05g/100 ml or breath alcohol level of less than 0⋅05g/210 litres of exhaled air; and
(b) holding either a full driver licence or an equivalent licence issued by another State or Territory or another country
- first offence</t>
  </si>
  <si>
    <t>Drive or be in charge of a motor vehicle—
(a) with unlawful blood alcohol level of less than 0⋅05g/100 ml or breath alcohol level of less than 0⋅05g/210 litres of exhaled air; and
(b) not holding either a full driver licence or an equivalent licence issued by another State or Territory or another country
- first offence</t>
  </si>
  <si>
    <t>Drive or be in charge of a motor vehicle with—
(a) blood alcohol level of 0.05 or more but less than 0.07g/100ml; or
(b) breath alcohol level of 0.05 or more but less than 0.07g/210 litres of exhaled air—
and—
(c) RSA 52 (zero blood or breath alcohol) does not apply to the person; and
(d) the person—
(i) holds a full driver licence; or
(ii) has not held a full driver licence for more than 6 months because the person failed to renew their licence; or
(iii) is the holder of a full licence issued in another jurisdiction or country, is not subject to a zero alcohol concentration requirement, is authorised by the regulations to drive and has resided in Victoria for less than 12 months; and
(e) the person is aged 26 years or older at the time of the traffic infringement
- first offence</t>
  </si>
  <si>
    <t>Drive or be in charge of a motor vehicle with—
(a) blood alcohol level of 0·05 or more but less than 0·07g/100 ml; or
(b) breath alcohol level of 0·05 or more but less than 0·07g/210 litres of exhaled air—
and—
(c) RSA 52 (zero blood or breath alcohol) does not apply to the person; and
(d) the person—
(i) holds a full driver licence; or
(ii) has not held a full driver licence for more than 6 months because the person failed to renew their licence; or
(iii) is the holder of a full licence issued in another jurisdiction or country, is not subject to a zero alcohol concentration requirement, is authorised by the regulations to drive and has resided in Victoria for less than 12 months; and
(e) the person is aged under 26 years at the time of the traffic infringement
- first offence</t>
  </si>
  <si>
    <t>Drive or be in charge of a motor vehicle with—
(a) blood alcohol level of 0.05 or more but less than 0.07g/100ml; or
(b) breath alcohol level of 0.05 or more but less than 0.07g/210 litres of exhaled air—
and RSA 52 (zero blood or breath alcohol) applies to the person
- first offence</t>
  </si>
  <si>
    <t>Drive or be in charge of a motor vehicle with blood alcohol level of 0.07 or more but less than 0.10g/100ml or breath alcohol level of 0.07 or more but less than 0.10g/210 litres of exhaled air
- first offence</t>
  </si>
  <si>
    <t>Drive or be in charge of a motor vehicle with blood alcohol level of 0.10 or more but less than 0.11g/100 ml or breath alcohol level of 0.10 or more but less than 0.11g/210 litres of exhaled air
- first offence</t>
  </si>
  <si>
    <t>Drive or be in charge of a motor vehicle with blood alcohol level of 0.11 or more but less than 0.12g/100 ml or breath alcohol level of 0.11 or more but less than 0.12g/210 litres of exhaled air
- first offence</t>
  </si>
  <si>
    <t>Drive or be in charge of a motor vehicle with blood alcohol level of 0.12 or more but less than 0.13g/100 ml or breath alcohol level of 0.12 or more but less than 0.13g/210 litres of exhaled air
- first offence</t>
  </si>
  <si>
    <t>Drive or be in charge of a motor vehicle with blood alcohol level of 0.13 or more but less than 0.14g/100 ml or breath alcohol level of 0.13 or more but less than 0.14g/210 litres of exhaled air
- first offence</t>
  </si>
  <si>
    <t>Drive or be in charge of a motor vehicle with blood alcohol level of 0.14 or more but less than 0.15g/100 ml or breath alcohol level of 0.14 or more but less than 0.15g/210 litres of exhaled air
- first offence</t>
  </si>
  <si>
    <t>Drive or be in charge of a motor vehicle with prescribed concentration of drugs or more than the prescribed concentration of drugs present in blood or oral fluid</t>
  </si>
  <si>
    <t>DUI' - driving under the influence of alcohol or any drug - 
offence under s49(1)(a) [other than a supervising driver offence]</t>
  </si>
  <si>
    <t>— first offence</t>
  </si>
  <si>
    <t>49(2)(a)</t>
  </si>
  <si>
    <t>— second offence</t>
  </si>
  <si>
    <t>49(2)(b)</t>
  </si>
  <si>
    <t>— subsequent offence</t>
  </si>
  <si>
    <t>49(2)(c)</t>
  </si>
  <si>
    <t>Drink driving exceed BAC - 
offence under s49(1)(b), (f) or (g) [other than a supervising driver offence]</t>
  </si>
  <si>
    <t>49(2A)(a)</t>
  </si>
  <si>
    <t>— second offence - BAC less than 0.15</t>
  </si>
  <si>
    <t>49(2A)(b)(i)</t>
  </si>
  <si>
    <t>— second offence - BAC 0.15 or more</t>
  </si>
  <si>
    <t>49(2A)(b)(ii)</t>
  </si>
  <si>
    <t>— subsequent offence - BAC less than 0.15</t>
  </si>
  <si>
    <t>49(2A)(c)(i)</t>
  </si>
  <si>
    <t>— subsequent offence - BAC 0.15 or more</t>
  </si>
  <si>
    <t>49(2A)(c)(ii)</t>
  </si>
  <si>
    <t>DWI' - driving while impaired by a drug - offence under s49(1)(ba)
Refuse to undergo breath/blood analysis or drug impairment assessment or fail to stop car - 
offences under s49(1)(c), (ca), (d), (e) or (ea) 
[other than a supervising driver offence]</t>
  </si>
  <si>
    <t>49(3)(a)</t>
  </si>
  <si>
    <t>49(3)(b)</t>
  </si>
  <si>
    <t xml:space="preserve"> </t>
  </si>
  <si>
    <t>49(3)(c)</t>
  </si>
  <si>
    <t>Drug driving - 
offence under s49(1)(bb), (eb), (h) or (i) [other than a supervising driver offence]</t>
  </si>
  <si>
    <t>49(3AAA)(a)</t>
  </si>
  <si>
    <t>49(3AAA)(b)</t>
  </si>
  <si>
    <t>49(3AAA)(c)</t>
  </si>
  <si>
    <t>Combined drink driving exceed BAC and drug driving - 
offence under s49(1)(bc) or (j) [other than a supervising driver offence]</t>
  </si>
  <si>
    <t>49(3AAB)(a)</t>
  </si>
  <si>
    <t>49(3AAB)(b)(i)</t>
  </si>
  <si>
    <t>49(3AAB)(b)(ii)</t>
  </si>
  <si>
    <t>49(3AAB)(c)(i)</t>
  </si>
  <si>
    <t>49(3AAB)(c)(ii)</t>
  </si>
  <si>
    <t>Offences involving alcohol and/or other drugs - supervising driver offence</t>
  </si>
  <si>
    <t>49(3AA)</t>
  </si>
  <si>
    <t>Consume alcohol while driving or in charge of a motor vehicle</t>
  </si>
  <si>
    <t>49B</t>
  </si>
  <si>
    <t>Consume alcohol while being a commercial driving instructor or a supervising driver</t>
  </si>
  <si>
    <t>49C</t>
  </si>
  <si>
    <t>Breach alcohol interlock condition or incorrectly operate alcohol interlock etc</t>
  </si>
  <si>
    <t>50AAD(1)</t>
  </si>
  <si>
    <t>Offence for person to assist with contravention of alcohol interlock condition - by-pass or disengage an approved alcohol interlock etc.</t>
  </si>
  <si>
    <t>50AAK(1)</t>
  </si>
  <si>
    <t>Offence for person to assist with contravention of alcohol interlock condition - blow into/get someone to blow into an alcohol interlock for another person</t>
  </si>
  <si>
    <t>50AAK(3)</t>
  </si>
  <si>
    <t>Breath analysis - A person must not hinder or obstruct a registered medical practitioner or an approved health professional attempting to take a sample of the blood of any other person in accordance with s55(9A)</t>
  </si>
  <si>
    <t>55(9D)</t>
  </si>
  <si>
    <t>Blood and urine samples—persons assessed to be impaired by drugs - A person must not hinder or obstruct a registered medical practitioner or an approved health professional attempting to take a sample of the blood, or be furnished with a sample of the urine, of any other person in accordance with s55B</t>
  </si>
  <si>
    <t>55B(3)</t>
  </si>
  <si>
    <t>Blood samples—accidents resulting in death or serious injury - A person must not hinder or obstruct a registered medical practitioner or an approved health professional attempting to take a sample of the blood of any other person in accordance with s55BA</t>
  </si>
  <si>
    <t>55BA(7)</t>
  </si>
  <si>
    <t>Destruction of identifying information - A person knowingly
(a) fails to destroy; or
(b) uses, or causes or permits to be used—
a video-recording or related material and information required by s55C to be destroyed</t>
  </si>
  <si>
    <t>55C(7)</t>
  </si>
  <si>
    <t>Destruction of identifying information - unlawful use or dissemination of information derived from any video recording or related material</t>
  </si>
  <si>
    <t>55C(8)</t>
  </si>
  <si>
    <t>Oral fluid testing and analysis - A person must not hinder or obstruct a registered medical practitioner or an approved health professional attempting to take a sample of the blood of any other person in accordance with s55E(13)</t>
  </si>
  <si>
    <t>55E(16)</t>
  </si>
  <si>
    <t>Blood samples to be taken in certain cases - If a person of or over the age of 15 years enters or is brought to a place for examination or treatment in consequence of an accident (whether within Victoria or not) involving a motor vehicle, the person must allow a doctor or approved health professional to take from that person at that place a sample of that person's blood for analysis</t>
  </si>
  <si>
    <t>— any other subsequent offence</t>
  </si>
  <si>
    <t>Blood samples to be taken in certain cases - A person must not hinder or obstruct a doctor or approved health professional attempting to take a sample of the blood of any other person in accordance with s56</t>
  </si>
  <si>
    <t>56(7)</t>
  </si>
  <si>
    <t>Prohibited analysis of blood, urine or oral fluid</t>
  </si>
  <si>
    <t>58B(2)</t>
  </si>
  <si>
    <t>Licensing</t>
  </si>
  <si>
    <t>Unlicensed driving in the circumstances set out in RSA 18(2A) - 
i.e. failed to change over to a Victorian licence/learner permit, but less than 6 months have elapsed since authority to drive on non-Victorian licence expired</t>
  </si>
  <si>
    <t>Unlicensed driving in the circumstances set out in RSA 18(2) - 
i.e. failed to renew Victorian licence/learner permit, but less than 6 months since expiry</t>
  </si>
  <si>
    <t>Unlicensed driving in circumstances other than those referred to in codes 2105 and 2106</t>
  </si>
  <si>
    <t>Unlicensed driving in the circumstances set out in RSA 18(3) - 
i.e. in circumstances where, if licensed, the driver would have been subject to an alcohol interlock condition</t>
  </si>
  <si>
    <t>18(3)</t>
  </si>
  <si>
    <t>Breach of a condition of driver licence or permit in Schedule 2 to the RS(D)R (other than E condition)</t>
  </si>
  <si>
    <t>18AA(1)</t>
  </si>
  <si>
    <t>Driving in breach of licence condition - licence or permit issued in another State, a Territory or another country</t>
  </si>
  <si>
    <t>18AA(2)</t>
  </si>
  <si>
    <t>Breach of condition of Victorian driver licence or learner permit - E condition</t>
  </si>
  <si>
    <t>Learner driver driving a motor vehicle (other than a tractor or motor cycle) without appropriate supervising driver sitting beside the driver</t>
  </si>
  <si>
    <t>18AB(1)</t>
  </si>
  <si>
    <t>Producing non-Victorian licence or permit that does not authorise driving a motor vehicle</t>
  </si>
  <si>
    <t>18A(2)</t>
  </si>
  <si>
    <t>Fail to have driver licence in possession at all times while driving or in charge of a heavy vehicle or bus</t>
  </si>
  <si>
    <t>19(5)</t>
  </si>
  <si>
    <t>Person subject to zero BAC due to previous drink driving offences or other relevant disqualifications or alcohol interlock condition [see s52(1B) and (1BB)] - fail to have driver licence or learner permit in possession while driving or in charge of a motor vehicle</t>
  </si>
  <si>
    <t>19(7)</t>
  </si>
  <si>
    <t>Interstate licence or permit holder who is subject to an interstate alcohol interlock requirement failing to have licence or permit in their possession while driving or in charge of a motor vehicle</t>
  </si>
  <si>
    <t>19(7A)</t>
  </si>
  <si>
    <t>Person who has been issued with a motor cycle driver licence  - fail to have the licence in possession while driving or in charge of a motor cycle during the period of 3 years from the first issue of that licence</t>
  </si>
  <si>
    <t>19(7B)</t>
  </si>
  <si>
    <t>Person aged less than 26 years failing to have licence in the person's possession while driving or in charge of a motor vehicle</t>
  </si>
  <si>
    <t>19(8)</t>
  </si>
  <si>
    <t>Probationary driver failing to have licence in his or her possession while driving or in charge of a motor vehicle</t>
  </si>
  <si>
    <t>21(1A)</t>
  </si>
  <si>
    <t>Holder of learner permit failing to have learner permit in the person's possession while driving or in charge of a motor vehicle</t>
  </si>
  <si>
    <t>22(6)</t>
  </si>
  <si>
    <t>Person disqualified from obtaining a driver licence or learner permit - apply for or obtain a driver licence or learner permit</t>
  </si>
  <si>
    <t>28B(1)</t>
  </si>
  <si>
    <t>Driving while disqualified</t>
  </si>
  <si>
    <t>30(1)</t>
  </si>
  <si>
    <t>Driving while driver licence or learner permit is suspended for unpaid fines under the Fines Reform Act 2014</t>
  </si>
  <si>
    <t>30AA</t>
  </si>
  <si>
    <t>Employ or engage a person, whether under a contract of employment or as a voluntary worker, to drive a motor vehicle if the driver does not hold a licence or permit that authorises the driver to drive the motor vehicle - natural person</t>
  </si>
  <si>
    <t>32(1)</t>
  </si>
  <si>
    <t>Employ or engage a person, whether under a contract of employment or as a voluntary worker, to drive a motor vehicle if the driver does not hold a licence or permit that authorises the driver to drive the motor vehicle - body corporate</t>
  </si>
  <si>
    <t>Offence to continue to employ or engage driver once aware they are unlicensed - natural person</t>
  </si>
  <si>
    <t>32(2A)</t>
  </si>
  <si>
    <t>Offence to continue to employ or engage driver once aware they are unlicensed - body corporate</t>
  </si>
  <si>
    <t>Person who is employed to drive a motor vehicle - fail to notify employer if the person does not hold or continue to hold a permit or licence which authorises them to drive such a motor vehicle</t>
  </si>
  <si>
    <t>32(3)</t>
  </si>
  <si>
    <t>Offence to allow, permit or cause unlicensed driver to drive motor vehicle</t>
  </si>
  <si>
    <t>32A</t>
  </si>
  <si>
    <t>Fail to produce licence, learner permit or other document on request or within 7 days</t>
  </si>
  <si>
    <t>59(1)(ab)</t>
  </si>
  <si>
    <t>59(2)</t>
  </si>
  <si>
    <t>Transport (Compliance and Miscellaneous) Act 1983</t>
  </si>
  <si>
    <t>216(1)(a)</t>
  </si>
  <si>
    <t>Registration</t>
  </si>
  <si>
    <t>Offence if motor vehicle or trailer not registered, or used in breach of any condition of its registration</t>
  </si>
  <si>
    <t>7(1) or (2)</t>
  </si>
  <si>
    <t>— in the case of an individual for a first offence</t>
  </si>
  <si>
    <t>7(3)(a)(i)</t>
  </si>
  <si>
    <t>— in the case of an individual for a second or subsequent offence</t>
  </si>
  <si>
    <t>7(3)(a)(ii)</t>
  </si>
  <si>
    <t>— in the case of a body corporate for a first offence</t>
  </si>
  <si>
    <t>7(3)(b)(i)</t>
  </si>
  <si>
    <t>— in the case of a body corporate for a second or subsequent offence</t>
  </si>
  <si>
    <t>7(3)(b)(ii)</t>
  </si>
  <si>
    <t>Own or use unregistered motor vehicle with 2 axles (other than a motor cycle)</t>
  </si>
  <si>
    <t>Own or use unregistered motor vehicle with 3 axles</t>
  </si>
  <si>
    <t>Own or use unregistered motor vehicle with 4 axles</t>
  </si>
  <si>
    <t>Own or use unregistered motor vehicle with 5 or more axles</t>
  </si>
  <si>
    <t>Own or use unregistered motor cycle with engine capacity of 60 cc or less</t>
  </si>
  <si>
    <t>Own or use unregistered motor cycle with engine capacity of 61 cc or more but less than 501 cc</t>
  </si>
  <si>
    <t>Own or use unregistered motor cycle with engine capacity of 501 cc or more</t>
  </si>
  <si>
    <t>Own or use an unregistered trailer that is not a heavy vehicle</t>
  </si>
  <si>
    <t>Own or use an unregistered trailer that is a heavy vehicle with 1 axle</t>
  </si>
  <si>
    <t>Own or use an unregistered trailer that is a heavy vehicle with 2 axles</t>
  </si>
  <si>
    <t>Own or use an unregistered trailer that is a heavy vehicle with 3 or more axles</t>
  </si>
  <si>
    <t>Duty of driver of motor vehicle if accident occurs - fail to stop and render assistance where someone is killed or seriously injured and the driver of the motor vehicle knows or ought reasonably to have known that the accident had occurred and had resulted in a person being killed or suffering serious injury</t>
  </si>
  <si>
    <t>61(3)</t>
  </si>
  <si>
    <t>Duty of driver of motor vehicle if accident occurs - fail to give name and address and also the name and address of the owner of the motor vehicle and the identifying number of the motor vehicle and, in the case of an automated vehicle, state whether it was operating in automated mode at the time of the accident, or other relevant particulars where someone is killed or seriously injured - first offence</t>
  </si>
  <si>
    <t>61(4)(a)</t>
  </si>
  <si>
    <t>Duty of driver of motor vehicle if accident occurs - fail to give name and address and also the name and address of the owner of the motor vehicle and the identifying number of the motor vehicle and, in the case of an automated vehicle, state whether it was operating in automated mode at the time of the accident, or other relevant particulars where someone is killed or seriously injured - subsequent offence</t>
  </si>
  <si>
    <t>Duty of driver of motor vehicle if accident occurs - contravene any provision of s61 where someone is otherwise injured - first offence</t>
  </si>
  <si>
    <t>61(4)(b)</t>
  </si>
  <si>
    <t>Duty of driver of motor vehicle if accident occurs - contravene any provision of s61 where someone is otherwise injured - subsequent offence</t>
  </si>
  <si>
    <t>Duty of driver of motor vehicle if accident occurs - contravene any provision of s61 where nobody is killed or injured - first offence</t>
  </si>
  <si>
    <t>61(5)</t>
  </si>
  <si>
    <t>Duty of driver of motor vehicle if accident occurs - contravene any provision of s61 where nobody is killed or injured - subsequent offence</t>
  </si>
  <si>
    <t>61A3)</t>
  </si>
  <si>
    <t>61A(4)(a)</t>
  </si>
  <si>
    <t>61A(4)(b)</t>
  </si>
  <si>
    <t>61A(5)</t>
  </si>
  <si>
    <t>Power to prevent driving by person incapable of having proper control of the motor vehicle -  contravene any prohibition or requirement made by a police officer or a protective services officer under s62(1), or attempt to obstruct any police officer or any protective services officer in the exercise of any power conferred on that police officer or protective services officer by s62 - first offence</t>
  </si>
  <si>
    <t>Power to prevent driving by person incapable of having proper control of the motor vehicle -  contravene any prohibition or requirement made by a police officer or a protective services officer under s62(1), or attempt to obstruct any police officer or any protective services officer in the exercise of any power conferred on that police officer or protective services officer by s62 - subsequent offence</t>
  </si>
  <si>
    <t>Dangerous driving - drive a motor vehicle at a speed or in a manner which is dangerous to the public, having regard to all the circumstances of the case</t>
  </si>
  <si>
    <t>64(2)</t>
  </si>
  <si>
    <t>64(2A)</t>
  </si>
  <si>
    <t>Driving a motor vehicle when directed to stop - not stopping the motor vehicle as soon as practicable after being given a direction to stop, and not remaining stopped until a police officer or a protective services officer indicates that the driver may proceed - first offence</t>
  </si>
  <si>
    <t>64A(1)</t>
  </si>
  <si>
    <t>Driving a motor vehicle when directed to stop - not stopping the motor vehicle as soon as practicable after being given a direction to stop, and not remaining stopped until a police officer or a protective services officer indicates that the driver may proceed - subsequent offence</t>
  </si>
  <si>
    <t>Careless driving of a motor vehicle by a full licence holder - first offence</t>
  </si>
  <si>
    <t>Careless driving of a motor vehicle by a full licence holder - subsequent offence</t>
  </si>
  <si>
    <t>Careless driving of a motor vehicle by any other driver - first offence</t>
  </si>
  <si>
    <t>Careless driving of a motor vehicle by any other driver - subsequent offence</t>
  </si>
  <si>
    <t>Careless driving of a vehicle other than a motor vehicle - first offence</t>
  </si>
  <si>
    <t>Careless driving of a vehicle other than a motor vehicle - subsequent offence</t>
  </si>
  <si>
    <t>Improper use of motor vehicle - drive a motor vehicle in a manner which causes the motor vehicle to undergo loss of traction by one or more of the motor vehicle's wheels</t>
  </si>
  <si>
    <t>65A(1)</t>
  </si>
  <si>
    <t>Drive a heavy vehicle in a no-truck zone</t>
  </si>
  <si>
    <t>64BA(1)</t>
  </si>
  <si>
    <t>Ride a miniaturised motor cycle on a road or road related area</t>
  </si>
  <si>
    <t>65C(1)</t>
  </si>
  <si>
    <t>Drive or be in charge of a motor vehicle which is being used in a race or speed trial - first offence</t>
  </si>
  <si>
    <t>Drive or be in charge of a motor vehicle which is being used in a race or speed trial - subsequent offence</t>
  </si>
  <si>
    <t>Organise, manage or prepare for a race or speed trial - first offence</t>
  </si>
  <si>
    <t>Organise, manage or prepare for a race or speed trial - subsequent offence</t>
  </si>
  <si>
    <t>Unauthorised use of freeway - by pedestrian</t>
  </si>
  <si>
    <t>68A(1)</t>
  </si>
  <si>
    <t>Unauthorised use of freeway - by rider of a bicycle or other pedal-powered vehicle</t>
  </si>
  <si>
    <t>68A(1A)</t>
  </si>
  <si>
    <t>Unauthorised use of freeway - cause or permit an animal to be on any part of a freeway other than a pathway on the road reserve of the freeway</t>
  </si>
  <si>
    <t>68A(2)</t>
  </si>
  <si>
    <t>Unauthorised use of freeway - cause or permit agricultural machinery to be on any part of a freeway</t>
  </si>
  <si>
    <t>68A(3)</t>
  </si>
  <si>
    <t>Unauthorised use of freeway - cause or permit any road construction or maintenance machinery, or
any machinery related to the maintenance of non-road infrastructure, to be on any part of a freeway</t>
  </si>
  <si>
    <t>68A(4)</t>
  </si>
  <si>
    <t>Deliberately or recklessly entering a level crossing when a train or tram is approaching etc</t>
  </si>
  <si>
    <t>68B</t>
  </si>
  <si>
    <t>Power to inspect motor vehicles and trailers - refuse or fail to allow a motor vehicle or trailer to be inspected when required under s13, or to produce a motor vehicle or trailer for inspection at the place specified in a notice within 7 days after service of the notice on that person</t>
  </si>
  <si>
    <t>Fail to state name or address, or state false name or address, upon request</t>
  </si>
  <si>
    <t>Fail to obey lawful traffic direction</t>
  </si>
  <si>
    <t>Fail to allow motor vehicle and load to be weighed - first offence</t>
  </si>
  <si>
    <t>Fail to allow motor vehicle and load to be weighed - subsequent offence</t>
  </si>
  <si>
    <t>Fail to stop motor vehicle - first offence</t>
  </si>
  <si>
    <t>Fail to stop motor vehicle - subsequent offence</t>
  </si>
  <si>
    <t>Fail to comply with requirement to unload overweight/dimension motor vehicle - first offence</t>
  </si>
  <si>
    <t>59(8)</t>
  </si>
  <si>
    <t>Fail to comply with requirement to unload overweight/dimension motor vehicle - subsequent offence</t>
  </si>
  <si>
    <t>60A</t>
  </si>
  <si>
    <t>Immediate driving bans by police - fail to surrender Victorian licence or learner permit document upon suspension</t>
  </si>
  <si>
    <t>85N</t>
  </si>
  <si>
    <t>Immediate driving bans by police - apply for or obtain a driver licence or learner permit during the suspension, while the person is disqualified from obtaining a driver licence or learner permit</t>
  </si>
  <si>
    <t>85O</t>
  </si>
  <si>
    <t>Immediate driving bans by police - person who did not have a Victorian licence or learner permit - apply for or obtain a driver licence or learner permit while the person is disqualified from obtaining a driver licence or learner permit</t>
  </si>
  <si>
    <t>85ZM</t>
  </si>
  <si>
    <t>Traffic infringements - person (other than the driver of a motor vehicle) believed by enforcement officer to have committed a traffic infringement, refuses or fails to state his or her name and address, or states a false name or address</t>
  </si>
  <si>
    <t>88(7)</t>
  </si>
  <si>
    <t>Drink-driving infringements - person does not comply with notice requiring surrender of driver licence/learner permit document upon cancellation</t>
  </si>
  <si>
    <t>89C(6)</t>
  </si>
  <si>
    <t>Excessive speed infringements and drug-driving infringements - person does not comply with notice requiring surrender of driver licence/learner permit document upon cancellation</t>
  </si>
  <si>
    <t>89D(5)</t>
  </si>
  <si>
    <t>Inspections and searches of heavy vehicles - responsible person, without reasonable excuse, refuses or fails to comply with a direction made under s132(1) to produce documents and related items</t>
  </si>
  <si>
    <t>132(5)</t>
  </si>
  <si>
    <t>Inspections and searches of heavy vehicles - responsible person, without reasonable excuse, refuses or fails to comply with a direction made under s133(1) to provide assistance to the inspector</t>
  </si>
  <si>
    <t>133(3)</t>
  </si>
  <si>
    <t>Inspections and searches of heavy vehicles - person fails to comply immediately with a direction by inspector to state their name, home address and business address</t>
  </si>
  <si>
    <t>135(2)</t>
  </si>
  <si>
    <t>Inspections and searches of heavy vehicles - person, in purported compliance with a direction by inspector, knowingly provides a false name or address</t>
  </si>
  <si>
    <t>135(3)</t>
  </si>
  <si>
    <t>Inspections and searches of heavy vehicles - person fails to comply with a direction to give certain information</t>
  </si>
  <si>
    <t>136(2)</t>
  </si>
  <si>
    <t>Inspections and searches of heavy vehicles - person, in purported compliance with a direction by inspector, knowingly provides information that is false or misleading in a material respect</t>
  </si>
  <si>
    <t>136(3)</t>
  </si>
  <si>
    <t>Inspections and searches of heavy vehicles - person who knows that an embargo notice relates to a thing must not—
(a) do anything that is forbidden by the notice under this section; or 
(b) instruct any other person to do anything that is forbidden by the notice under this section or to do anything that the person is forbidden to do by the notice</t>
  </si>
  <si>
    <t>142(6)</t>
  </si>
  <si>
    <t>Inspections and searches of heavy vehicles - person on whom an embargo notice is served fails to take reasonable steps to prevent any other person from doing anything prohibited by the notice</t>
  </si>
  <si>
    <t>142(8)</t>
  </si>
  <si>
    <t>Breaches of mass, dimension and load restraint limits and requirements - failure by a body
corporate to comply with a direction of inspector</t>
  </si>
  <si>
    <t>168(1)</t>
  </si>
  <si>
    <t>Breaches of mass, dimension and load restraint limits and requirements - failure by a person
other than a body corporate to comply with a direction of inspector</t>
  </si>
  <si>
    <t>Breaches of mass, dimension and load restraint limits and requirements - failure by a body
corporate to comply with condition imposed under direction or authorisation</t>
  </si>
  <si>
    <t>168(2)</t>
  </si>
  <si>
    <t>Breaches of mass, dimension and load restraint limits and requirements - failure by a person
other than a body corporate to comply with condition imposed under direction or authorisation</t>
  </si>
  <si>
    <t>Exceed speed limit in a heavy vehicle by 35 km per hour or more but less than 40 km per hour (natural person)</t>
  </si>
  <si>
    <t>65B</t>
  </si>
  <si>
    <t>Exceed speed limit in a heavy vehicle by 35 km per hour or more but less than 40 km per hour (body corporate)</t>
  </si>
  <si>
    <t>Exceed speed limit in a heavy vehicle by 40 km per hour or more but less than 45 km per hour (natural person)</t>
  </si>
  <si>
    <t>Exceed speed limit in a heavy vehicle by 40 km per hour or more but less than 45 km per hour (body corporate)</t>
  </si>
  <si>
    <t>Exceed speed limit in a heavy vehicle by 45 km per hour or more (natural person)</t>
  </si>
  <si>
    <t>Exceed speed limit in a heavy vehicle by 45 km per hour or more (body corporate)</t>
  </si>
  <si>
    <t>Operator of vehicle in breach of width, length or height limit or load restraint requirement—minor risk breach, where operator is a body corporate</t>
  </si>
  <si>
    <t>174(1)</t>
  </si>
  <si>
    <t>Operator of vehicle in breach of width, length or height limit or load restraint requirement—minor risk breach, where operator is not a body corporate</t>
  </si>
  <si>
    <t>Operator of vehicle in breach of width, length or height limit or load restraint requirement—substantial risk breach, where operator is a body corporate</t>
  </si>
  <si>
    <t>Operator of vehicle in breach of width, length or height limit or load restraint requirement—substantial risk breach, where operator is not a body corporate</t>
  </si>
  <si>
    <t>Driver of vehicle in breach of width, length or height limit or load restraint requirement—minor risk breach</t>
  </si>
  <si>
    <t>175(1)</t>
  </si>
  <si>
    <t>Driver of vehicle in breach of width, length or height limit or load restraint requirement—substantial risk breach</t>
  </si>
  <si>
    <t>Penalty for breach of a mass, dimension or load restraint limit or requirement other than a mass limit - severe risk breach, in the case of a corporation</t>
  </si>
  <si>
    <t>178(1)(b)(i)(A)</t>
  </si>
  <si>
    <t>Penalty for breach of a mass, dimension or load restraint limit or requirement other than a mass limit - severe risk breach, in any other case</t>
  </si>
  <si>
    <t>178(1)(b)(i)(B)</t>
  </si>
  <si>
    <t>Mass Limits</t>
  </si>
  <si>
    <t>Operator of vehicle in breach of mass limit—minor risk breach, where operator is a body corporate</t>
  </si>
  <si>
    <t>Operator of vehicle in breach of mass limit—minor risk breach, where the operator is not a body corporate</t>
  </si>
  <si>
    <t>Operator of vehicle in breach of mass limit—substantial risk breach, 5% or more excess but less than 10% excess, where operator is a body corporate</t>
  </si>
  <si>
    <t>Operator of vehicle in breach of mass limit—substantial risk breach, 5% or more excess but less than 10% excess, where operator is not a body corporate</t>
  </si>
  <si>
    <t>Operator of vehicle in breach of mass limit—substantial risk breach, 10% or more excess but less than 15% excess, where operator is a body corporate</t>
  </si>
  <si>
    <t>Operator of vehicle in breach of mass limit—substantial risk breach, 10% or more excess but less than 15% excess, where operator is not a body corporate</t>
  </si>
  <si>
    <t>Operator of vehicle in breach of mass limit—substantial risk breach, 15% or more excess but less than 20% excess, where operator is a body corporate</t>
  </si>
  <si>
    <t>Operator of vehicle in breach of mass limit—substantial risk breach, 15% or more excess but less than 20% excess, where operator is not a body corporate</t>
  </si>
  <si>
    <t>Driver of vehicle in breach of mass limit—minor risk breach</t>
  </si>
  <si>
    <t>Driver of vehicle in breach of mass limit—substantial risk breach, 5% or more excess but less than 10% excess</t>
  </si>
  <si>
    <t>Driver of vehicle in breach of mass limit—substantial risk breach, 10% or more excess but less than 15% excess</t>
  </si>
  <si>
    <t>Driver of vehicle in breach of mass limit—substantial risk breach, 15% or more excess but less than 20% excess</t>
  </si>
  <si>
    <t>Penalty for breach of a mass limit - severe risk breach, in the case of a corporation</t>
  </si>
  <si>
    <t>178(1)(a)(i)(A)</t>
  </si>
  <si>
    <t>Penalty for breach of a mass limit - severe risk breach, in any other case</t>
  </si>
  <si>
    <t>178(1)(a)(i)(B)</t>
  </si>
  <si>
    <t>Miscellaneous</t>
  </si>
  <si>
    <t>Driving instructors - offence to teach driving without driving instructor authority or in breach of condition of authority</t>
  </si>
  <si>
    <t>33A(1)</t>
  </si>
  <si>
    <t>Driving instructors - fail to display identity photograph when teaching a person to drive</t>
  </si>
  <si>
    <t>33B</t>
  </si>
  <si>
    <t>Procure, or aid and abet the procurement of, the use or hire of a motor vehicle by fraud or misrepresentation</t>
  </si>
  <si>
    <t>Tampers or interfere with a motor vehicle owned by any other person without just cause or excuse</t>
  </si>
  <si>
    <t>Tampers or interfere with specified equipment fitted or attached to a motor vehicle without just cause or excuse</t>
  </si>
  <si>
    <t>70(1A)</t>
  </si>
  <si>
    <t>A person who—
(a) by any false statement or any misrepresentation or other dishonest means obtains or attempts to obtain any driver licence, learner permit, log book or registration, or the renewal of any driver licence, learner permit or registration, or any certificate under this Act or any information to which Part 7B of the Road Safety Act applies; or
(b) without lawful authority or excuse possesses any driver licence, learner permit, log book or certificate so obtained—
is guilty of an offence and any driver licence, learner permit, log book or registration, or any certificate so obtained is void and of no effect</t>
  </si>
  <si>
    <t>A person is guilty of an offence if that person—
(a) forges; or
(b) fraudulently alters or uses; or
(c) fraudulently lends or allows to be used by any other person—
any notice, registration label, certificate, driver licence, learner permit or other document or any identifying number or general identification mark that is authorised by or required by or under this Act</t>
  </si>
  <si>
    <t>72(1)</t>
  </si>
  <si>
    <t>A person is guilty of an offence if that person—
(a) forges; or
(b) fraudulently alters or uses; or
(c) fraudulently lends or allows to be used by any other person—
any vehicle identifier, engine identification number, identification plate, manufacturer's build plate or any other plate, label or mark that uniquely identifies a vehicle and sets it apart from similar vehicles</t>
  </si>
  <si>
    <t>72(1A)</t>
  </si>
  <si>
    <t>A person is guilty of an offence if that person makes, uses, knowingly has custody or possession of, sells or utters any paper or other material purporting to be a notice, registration label, certificate, driver licence, learner permit or other document or any identifying number or general identification mark that is authorised or required by or under this Act</t>
  </si>
  <si>
    <t>72(2)</t>
  </si>
  <si>
    <t>Alter, deface or place number on engine of motor vehicle</t>
  </si>
  <si>
    <t>Obstruct, hinder, threaten, abuse or intimidate a person who is operating a road safety camera or a speed detector</t>
  </si>
  <si>
    <t>73A</t>
  </si>
  <si>
    <t>Own, sell, use or possess a device the sole or principal purpose of which is—
(a) to prevent the effective use of a prescribed road safety camera or a prescribed speed detector; or
(b) to detect when a prescribed speed detector is being used</t>
  </si>
  <si>
    <t>74(1)</t>
  </si>
  <si>
    <t>Fail to surrender any anti-speed measuring device referred to in s74(1) when required to do so by a police officer or an authorised officer</t>
  </si>
  <si>
    <t>74(2)</t>
  </si>
  <si>
    <t>Sell a breath analysing instrument of a type which is specified in Australian Standard 3547-Breath Alcohol Testing Devices for Personal Use, published by the Standards Association of Australia, as amended from time to time, which does not comply with that Standard</t>
  </si>
  <si>
    <t>74A</t>
  </si>
  <si>
    <t>Body corporate - fail to give an effective statement in relation to the actual driver in relation to 3 or more infringement notices for operator onus offences served on the body corporate within a 12 month period</t>
  </si>
  <si>
    <t>84BEA(1)</t>
  </si>
  <si>
    <t>Provide false or misleading information in a statement given in relation to the actual driver for an operator onus offence - natural person</t>
  </si>
  <si>
    <t>84BI(1)</t>
  </si>
  <si>
    <t>Provide false or misleading information in a statement given in relation to the actual driver for an operator onus offence - body corporate</t>
  </si>
  <si>
    <t>Service of parking infringement notices - parking officer fails to produce ID card upon request</t>
  </si>
  <si>
    <t>87(1F)</t>
  </si>
  <si>
    <t>Service of parking infringement notices - person falsely represents themselves as a parking officer</t>
  </si>
  <si>
    <t>87(1H)</t>
  </si>
  <si>
    <t>Private parking areas - unauthorised person detains or immobilises (whether by wheel clamps or any other means) a motor vehicle that has been parked or left standing (whether attended or not)</t>
  </si>
  <si>
    <t>90C(1)</t>
  </si>
  <si>
    <t>Parked or standing in a council controlled area contrary to a parking sign</t>
  </si>
  <si>
    <t>RSA 90E</t>
  </si>
  <si>
    <t>Use and disclosure of information by Dept of Transport - department representative/staff uses or discloses information other than as authorised</t>
  </si>
  <si>
    <t>90Q(1)</t>
  </si>
  <si>
    <t>Use and disclosure of information by Dept of Transport - person who obtains information under an information protection agreement uses or discloses that information other than in accordance with the information protection agreement</t>
  </si>
  <si>
    <t>90Q(2)</t>
  </si>
  <si>
    <t>Use and disclosure of information by Dept of Transport - person, other than a person referred to in s90Q(1) or (2), to whom relevant information has been disclosed as authorised by a provision under s90K, must not use or disclose that information other than in accordance with that provision</t>
  </si>
  <si>
    <t>90Q(3)</t>
  </si>
  <si>
    <t>Use and disclosure of information by Dept of Transport - person who obtains relevant information other than as authorised under this Act uses or discloses that information—
(a) knowing that the information was obtained other than as authorised under this Act; or
(b) being reckless as to whether the information was obtained as authorised under this Act</t>
  </si>
  <si>
    <t>90Q(4)</t>
  </si>
  <si>
    <t>Conduct of road works or non-road activity - fail to ensure that the works or non-road activities are conducted in a manner that is safe for road users and persons engaged in carrying out the works or non-road activities - natural person</t>
  </si>
  <si>
    <t>99A(2)</t>
  </si>
  <si>
    <t>Conduct of road works or non-road activity - fail to ensure that the works or non-road activities are conducted in a manner that is safe for road users and persons engaged in carrying out the works or non-road activities - body corporate</t>
  </si>
  <si>
    <t>Inspections and searches of heavy vehicles - person whose DOT-issued authorisation to conduct inspections is revoked, expires or otherwise ceases to have effect, fails to return identity card and associated documents as soon as practicable</t>
  </si>
  <si>
    <t>112(4)</t>
  </si>
  <si>
    <t>Inspections and searches of heavy vehicles - person whose NHVR-issued authorisation to conduct inspections is revoked, expires or otherwise ceases to have effect, fails to return identity card and associated documents as soon as practicable</t>
  </si>
  <si>
    <t>112(5)</t>
  </si>
  <si>
    <t>Inspections and searches of heavy vehicles - obstruct or hinder inspector</t>
  </si>
  <si>
    <t>Inspections and searches of heavy vehicles - impersonate an authorised officer</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</si>
  <si>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intends that result - in the case of a corporation</t>
  </si>
  <si>
    <t>176(2)</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</si>
  <si>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intends that result - in any other case</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</si>
  <si>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consciously and unjustifiably disregards a substantial risk that that result would occur, or would be likely to occur - in the case of a corporation</t>
  </si>
  <si>
    <t>176(3)</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</si>
  <si>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consciously and unjustifiably disregards a substantial risk that that result would occur, or would be likely to occur - in any other case</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</si>
  <si>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fails unjustifiably and to a gross degree to observe the standard of care that a reasonable person would have observed in all of the circumstances of the case to prevent that result from occurring - in the case of a corporation</t>
  </si>
  <si>
    <t>176(4)</t>
  </si>
  <si>
    <t>Responsibility for breaches of mass, dimension and load restraint limits and requirements - liability of consignee of goods consigned for road transport engages in conduct that results, or that is likely to result, in inducing or rewarding the breach of a mass, dimension or load restraint limit or requirement, and the person fails unjustifiably and to a gross degree to observe the standard of care that a reasonable person would have observed in all of the circumstances of the case to prevent that result from occurring - in any other case</t>
  </si>
  <si>
    <t>Breaches of mass, dimension and load restraint limits and requirements - provide any transport documentation or journey documentation in relation to the goods that is false or misleading with respect to any matter that it is relevant to know to ensure that a breach of a mass, dimension or load restraint limit or requirement does not occur during the transport of the goods by road - in the case of a corporation</t>
  </si>
  <si>
    <t>189(2)</t>
  </si>
  <si>
    <t>Breaches of mass, dimension and load restraint limits and requirements - provide any transport documentation or journey documentation in relation to the goods that is false or misleading with respect to any matter that it is relevant to know to ensure that a breach of a mass, dimension or load restraint limit or requirement does not occur during the transport of the goods by road - in any other case</t>
  </si>
  <si>
    <t>Vehicle impoundment - person 18 years or older fails to give information about location of the vehicle, or gives false or misleading information to police</t>
  </si>
  <si>
    <t>84GB(2)</t>
  </si>
  <si>
    <t>Vehicle impoundment - registered operator failing to comply with a notice under s84H(1) to surrender the motor vehicle, without a reasonable excuse</t>
  </si>
  <si>
    <t>84H(3A)</t>
  </si>
  <si>
    <t>Vehicle impoundment - illegally move an impounded or immobilised motor vehicle or tamper with any of the equipment used to immobilise a motor vehicle</t>
  </si>
  <si>
    <t>84P(1)</t>
  </si>
  <si>
    <t>Vehicle impoundment - obstruct or hinder an authorised person or a member of Victoria Police personnel in the valid exercise of a power related to vehicle impoundment</t>
  </si>
  <si>
    <t>84P(3)</t>
  </si>
  <si>
    <t>Vehicle immobilised by steering wheel lock - person who collects a key to a steering wheel lock, or to whom a key to a steering wheel lock is delivered, fails to return the key and the steering wheel lock according to instructions</t>
  </si>
  <si>
    <t>84QA(3)</t>
  </si>
  <si>
    <t>Vehicle immobilised by steering wheel lock - person illegally copies, or attempts to copy, a key to a steering wheel lock</t>
  </si>
  <si>
    <t>84QA(4)</t>
  </si>
  <si>
    <t>Vehicle immobilised by steering wheel lock - person (other than a police officer or an authorised person) unlocks, or attempts to unlock, a steering wheel lock with any thing other than the appropriate key</t>
  </si>
  <si>
    <t>84QA(6)</t>
  </si>
  <si>
    <t>Vehicle impoundment - registered operator failing to comply with a court order under s84S(1) to surrender the motor vehicle, without a reasonable excuse</t>
  </si>
  <si>
    <t>84S(4)</t>
  </si>
  <si>
    <t>Forfeiture of impounded vehicle - registered operator failing to comply with a court order under s84T(1) to surrender the motor vehicle, without a reasonable excuse</t>
  </si>
  <si>
    <t>84T(4)</t>
  </si>
  <si>
    <t>Forfeiture of impounded vehicle - person, served with notice of intended vehicle forfeiture, sells or otherwise disposes of any interest in the motor vehicle that is the subject of the notice, without approval from the court</t>
  </si>
  <si>
    <t>84X(1)</t>
  </si>
  <si>
    <t>Vehicle impoundment - 2 or more offences - person, served with notice of intended vehicle impoundment or forfeiture, sells or otherwise disposes of any interest in the motor vehicle that is the subject of the notice, without approval from the court</t>
  </si>
  <si>
    <t>84Y(4)</t>
  </si>
  <si>
    <t>Vehicle impoundment/forfeiture - person, bound by an undertaking that the motor vehicle will not be made available to be driven by the offender during a specified period, before the expiry of the period of the undertaking, without the approval of the relevant court, sells or otherwise disposes of any interest in the motor vehicle in relation to which the undertaking was given</t>
  </si>
  <si>
    <t>84ZAB</t>
  </si>
  <si>
    <t xml:space="preserve">Vehicle impoundment/forfeiture - person, without reasonable excuse, obstructs or hinders a person executing a search and seizure warrant </t>
  </si>
  <si>
    <t>84ZP</t>
  </si>
  <si>
    <t>ADS permit holder failing to ensure that the permit is located within the automated vehicle, or in the possession of a vehicle supervisor in the vehicle, at all times while the vehicle is being used in an ADS trial</t>
  </si>
  <si>
    <t>33E(3)</t>
  </si>
  <si>
    <t>Driving, or being in charge of, automated vehicle for which an ADS permit is not in force, in circumstances where ADS permit is required</t>
  </si>
  <si>
    <t>33I(1) &amp; (2)</t>
  </si>
  <si>
    <t>Cause/help etc another person to drive, or be in charge of, automated vehicle for which an ADS permit is not in force, in circumstances where ADS permit is required</t>
  </si>
  <si>
    <t>33I(3) &amp; (4)</t>
  </si>
  <si>
    <t>— in the case of a body corporate</t>
  </si>
  <si>
    <t>33I(4)(a)</t>
  </si>
  <si>
    <t>— in any other case</t>
  </si>
  <si>
    <t>33I(4)(b)</t>
  </si>
  <si>
    <t>Drive, or be in charge of, automated vehicle operating in breach of ADS permit condition</t>
  </si>
  <si>
    <t>33J(1)</t>
  </si>
  <si>
    <t>33J(2)(a)</t>
  </si>
  <si>
    <t>33J(2)(b)</t>
  </si>
  <si>
    <t>ROAD SAFETY ROAD RULES 2017</t>
  </si>
  <si>
    <t>Fail to give way to a pedestrian</t>
  </si>
  <si>
    <t>73(1)</t>
  </si>
  <si>
    <t>74(1)(b)</t>
  </si>
  <si>
    <t>74(1)(c)</t>
  </si>
  <si>
    <t>74(1)(d)</t>
  </si>
  <si>
    <t>75(1)(a)</t>
  </si>
  <si>
    <t>75(1)(b)</t>
  </si>
  <si>
    <t>81(2)</t>
  </si>
  <si>
    <t xml:space="preserve">Fail to give way at intersection       </t>
  </si>
  <si>
    <t>62(1)</t>
  </si>
  <si>
    <t>63(2)</t>
  </si>
  <si>
    <t>63(3)</t>
  </si>
  <si>
    <t xml:space="preserve">Fail to give way not at intersection  </t>
  </si>
  <si>
    <t>74(1)(a)</t>
  </si>
  <si>
    <t>75(1)(c)</t>
  </si>
  <si>
    <t>75(1)(d)</t>
  </si>
  <si>
    <t>77(1)</t>
  </si>
  <si>
    <t>84(1)</t>
  </si>
  <si>
    <t>87(1)</t>
  </si>
  <si>
    <t>Fail to keep clear or give way to police vehicle or emergency vehicle</t>
  </si>
  <si>
    <t>78(1)</t>
  </si>
  <si>
    <t>78(2)</t>
  </si>
  <si>
    <t>79(1)</t>
  </si>
  <si>
    <t>Fail to give way at roundabout</t>
  </si>
  <si>
    <t>114(1)</t>
  </si>
  <si>
    <t>114(2)</t>
  </si>
  <si>
    <t xml:space="preserve">Fail to stop and remain stationary at children's crossing             </t>
  </si>
  <si>
    <t>80(2)</t>
  </si>
  <si>
    <t>80(3)</t>
  </si>
  <si>
    <t>80(4)</t>
  </si>
  <si>
    <t xml:space="preserve">Pass stopped vehicle at children's crossing or pedestrian crossing    </t>
  </si>
  <si>
    <t xml:space="preserve">Pass stopped tram                       </t>
  </si>
  <si>
    <t>163(1)</t>
  </si>
  <si>
    <t>164(1)</t>
  </si>
  <si>
    <t>164A(1)</t>
  </si>
  <si>
    <t>Fail to stop or give way at level crossing or unlawfully enter level crossing (natural person)</t>
  </si>
  <si>
    <t>Unlawfully enter level crossing (body corporate)</t>
  </si>
  <si>
    <t>Failing to leave an entered level crossing as soon as the driver can do so safely</t>
  </si>
  <si>
    <t>Fail to give way not at intersection</t>
  </si>
  <si>
    <t>86(1)</t>
  </si>
  <si>
    <t>87(3)</t>
  </si>
  <si>
    <t>Fail to give way to pedestrian or animal when legally driving on a path, nature strip</t>
  </si>
  <si>
    <t>288(4)</t>
  </si>
  <si>
    <t>289(2)</t>
  </si>
  <si>
    <t>Fail to give way to a vehicle when legally driving on a path or nature strip</t>
  </si>
  <si>
    <t>Exceed speed limit in a heavy vehicle by less than 10 km per hour (natural person)</t>
  </si>
  <si>
    <t>Exceed speed limit in a heavy vehicle by less than 10 km per hour (body corporate)</t>
  </si>
  <si>
    <t>Exceed speed limit in a heavy vehicle by 10 km per hour or more but less than 15 km per hour (natural person)</t>
  </si>
  <si>
    <t>Exceed speed limit in a heavy vehicle by 10 km per hour or more but less than 15 km per hour (body corporate)</t>
  </si>
  <si>
    <t>Exceed speed limit in a heavy vehicle by 15 km per hour or more but less than 25 km per hour (natural person)</t>
  </si>
  <si>
    <t>Exceed speed limit in a heavy vehicle by 15 km per hour or more but less than 25 km per hour (body corporate)</t>
  </si>
  <si>
    <t>Exceed speed limit in a heavy vehicle by 20 km per hour or more but less than 25 km per hour, in circumstances where the speed limit applying to the driver is 110 km per hour (natural person)</t>
  </si>
  <si>
    <t xml:space="preserve">Exceed speed limit in a heavy vehicle by 20 km per hour or more but less than 25 km per hour, in circumstances where the speed limit applying to the driver is 110 km per hour (body corporate) </t>
  </si>
  <si>
    <t>Exceed speed limit in a heavy vehicle by 25 km/h or more but less than 30 km/h (natural person)</t>
  </si>
  <si>
    <t>Exceed speed limit in a heavy vehicle by 25 km per hour or more but less than 30 km per hour (body corporate)</t>
  </si>
  <si>
    <t>Exceed speed limit in a heavy vehicle by 30 km per hour or more but less than 35 km per hour (natural person)</t>
  </si>
  <si>
    <t>Exceed speed limit in a heavy vehicle by 30 km per hour or more but less than 35 km per hour (body corporate)</t>
  </si>
  <si>
    <t xml:space="preserve">Driver of heavy vehicle fail to carry, use or permit inspection of portable warning triangles </t>
  </si>
  <si>
    <t xml:space="preserve">Fail to keep left of oncoming vehicle   </t>
  </si>
  <si>
    <t>131(1)</t>
  </si>
  <si>
    <t>Drive on wrong side of divided road</t>
  </si>
  <si>
    <t>135(1)</t>
  </si>
  <si>
    <t xml:space="preserve">Drive on or over or to the right of dividing lines                      </t>
  </si>
  <si>
    <t>132(2)</t>
  </si>
  <si>
    <t>132(2A)</t>
  </si>
  <si>
    <t xml:space="preserve">Fail to keep left of safety zone        </t>
  </si>
  <si>
    <t>162(1)</t>
  </si>
  <si>
    <t>Fail to keep left of centre of road</t>
  </si>
  <si>
    <t>132(1)</t>
  </si>
  <si>
    <t>Fail to keep as far left as practicable</t>
  </si>
  <si>
    <t>129(1)</t>
  </si>
  <si>
    <t>130(2)</t>
  </si>
  <si>
    <t>Cross single continuous line or fail to stay within marked lane or line of traffic</t>
  </si>
  <si>
    <t>146(1)</t>
  </si>
  <si>
    <t>146(2)</t>
  </si>
  <si>
    <t xml:space="preserve">Improperly pass or change lanes or line of traffic without giving way                    </t>
  </si>
  <si>
    <t>148(1)</t>
  </si>
  <si>
    <t>148(2)</t>
  </si>
  <si>
    <t>148A</t>
  </si>
  <si>
    <t xml:space="preserve">Fail to give way when merging           </t>
  </si>
  <si>
    <t xml:space="preserve">Drive in wrong direction on a one-way service road                    </t>
  </si>
  <si>
    <t xml:space="preserve">Drive on or over painted island with double lines                     </t>
  </si>
  <si>
    <t>138(1)</t>
  </si>
  <si>
    <t>Fail to keep left other than double lines</t>
  </si>
  <si>
    <t xml:space="preserve">Drive on or over painted island other than double lines                     </t>
  </si>
  <si>
    <t>Long vehicle failing to keep minimum distance behind another long vehicle</t>
  </si>
  <si>
    <t>127(1)</t>
  </si>
  <si>
    <t xml:space="preserve">Reverse from median strip parking area  </t>
  </si>
  <si>
    <t>212(2)</t>
  </si>
  <si>
    <t xml:space="preserve">Reverse when unsafe or further than is reasonable                     </t>
  </si>
  <si>
    <t>Drive motor vehicle on a path, nature strip, traffic island or dividing strip</t>
  </si>
  <si>
    <t>137(1)</t>
  </si>
  <si>
    <t>288(1)</t>
  </si>
  <si>
    <t>289(1)</t>
  </si>
  <si>
    <t>Fail to remove thing dropped from vehicle on road or put on road</t>
  </si>
  <si>
    <t>293(2)</t>
  </si>
  <si>
    <t xml:space="preserve">Leave motor vehicle unattended with keys in ignition, motor running, brakes not secured or doors unlocked                                   </t>
  </si>
  <si>
    <t xml:space="preserve">Fail to drive sufficient distance behind a vehicle                </t>
  </si>
  <si>
    <t xml:space="preserve">Fail to obey traffic direction given by police officer or authorised person                                                              </t>
  </si>
  <si>
    <t>304(1)</t>
  </si>
  <si>
    <t xml:space="preserve">Drive in a tram lane/tram way           </t>
  </si>
  <si>
    <t>155(1)</t>
  </si>
  <si>
    <t>155A(1)</t>
  </si>
  <si>
    <t>Enter an intersection or crossing when the intersection or crossing is blocked or the road beyond the intersection or crossing is blocked</t>
  </si>
  <si>
    <t>128A(1)</t>
  </si>
  <si>
    <t xml:space="preserve">Impede a tram                           </t>
  </si>
  <si>
    <t>76(1)</t>
  </si>
  <si>
    <t>76(2)</t>
  </si>
  <si>
    <t>Interfere with, or interrupt, a funeral procession</t>
  </si>
  <si>
    <t>77A</t>
  </si>
  <si>
    <t xml:space="preserve">Stop on a keep clear marking            </t>
  </si>
  <si>
    <t>96(1)</t>
  </si>
  <si>
    <t xml:space="preserve">Ride motor bike more than two abreast    </t>
  </si>
  <si>
    <t>151(1)</t>
  </si>
  <si>
    <t>151(2)</t>
  </si>
  <si>
    <t xml:space="preserve">Drive over continuous white edge line   </t>
  </si>
  <si>
    <t xml:space="preserve">Drive motor vehicle with person in attached trailer                   </t>
  </si>
  <si>
    <t>298(1)</t>
  </si>
  <si>
    <t xml:space="preserve">Fail to comply with roundabout requirements                           </t>
  </si>
  <si>
    <t>115(1)</t>
  </si>
  <si>
    <t>Drive unlawfully in bicycle lane</t>
  </si>
  <si>
    <t>153(1)</t>
  </si>
  <si>
    <t>Drive unlawfully in bus, transit or truck lane</t>
  </si>
  <si>
    <t>154(1)</t>
  </si>
  <si>
    <t>154A(1)</t>
  </si>
  <si>
    <t>154A(3)</t>
  </si>
  <si>
    <t>154A(5)</t>
  </si>
  <si>
    <t>156(1)</t>
  </si>
  <si>
    <t>157(1)</t>
  </si>
  <si>
    <t>Overtaking</t>
  </si>
  <si>
    <t xml:space="preserve">Pass to right or left of tram           </t>
  </si>
  <si>
    <t>160(3)</t>
  </si>
  <si>
    <t>Pass to right of right turning vehicle or a vehicle making a U-turn from the centre of the road</t>
  </si>
  <si>
    <t>142(1)</t>
  </si>
  <si>
    <t>143(2)</t>
  </si>
  <si>
    <t>Overtake vehicle on left</t>
  </si>
  <si>
    <t>141(1)</t>
  </si>
  <si>
    <t>Increase speed when being overtaken</t>
  </si>
  <si>
    <t>Overtake vehicle with do not overtake turning vehicle sign on left</t>
  </si>
  <si>
    <t>143(1)</t>
  </si>
  <si>
    <t>143(1A)</t>
  </si>
  <si>
    <t>Fail to leave enough room when overtaking, or cut in too soon</t>
  </si>
  <si>
    <t>Fail to pass a bicycle or an electric scooter at a sufficient distance</t>
  </si>
  <si>
    <t>144A(1)</t>
  </si>
  <si>
    <t>144A(1A)</t>
  </si>
  <si>
    <t>Drive past or overtake tram turning right or giving right change of direction signal</t>
  </si>
  <si>
    <t>161(3)</t>
  </si>
  <si>
    <t>Parking</t>
  </si>
  <si>
    <t>Stopped in a slip lane</t>
  </si>
  <si>
    <t>203A</t>
  </si>
  <si>
    <t>Stopped contrary to a no parking sign</t>
  </si>
  <si>
    <t>Parked in a road related area (except in a median strip parking area) where vehicle not facing direction of adjacent traffic</t>
  </si>
  <si>
    <t>208A(1)</t>
  </si>
  <si>
    <t>Stopped on a painted island</t>
  </si>
  <si>
    <t>197(1A)</t>
  </si>
  <si>
    <t>Stopped on a traffic island</t>
  </si>
  <si>
    <t>197(1B)</t>
  </si>
  <si>
    <t>Stopped within 20 metres before a sign displaying the words "tram stop" or "tram stop request"</t>
  </si>
  <si>
    <t>196(1)</t>
  </si>
  <si>
    <t>Parked less than 3 metres from continuous dividing line or dividing strip</t>
  </si>
  <si>
    <t>208(1)</t>
  </si>
  <si>
    <t>Stopped on or across a driveway or other way of access</t>
  </si>
  <si>
    <t>198(2)</t>
  </si>
  <si>
    <t>Stopped on a road within 10 metres before or after a safety zone</t>
  </si>
  <si>
    <t>190(1)</t>
  </si>
  <si>
    <t>Parking for longer than indicated</t>
  </si>
  <si>
    <t>205(1)</t>
  </si>
  <si>
    <t>Parked - fail to pay fee and obey instructions on sign, meter, ticket or ticket-vending machine</t>
  </si>
  <si>
    <t>207(2)</t>
  </si>
  <si>
    <t>Stopped on a bicycle parking area</t>
  </si>
  <si>
    <t>Stopped on a motor bike parking area</t>
  </si>
  <si>
    <t>Parked contrary to requirement of parking area</t>
  </si>
  <si>
    <t>209(2)</t>
  </si>
  <si>
    <t>Parked - fail to comply with angle parking requirement</t>
  </si>
  <si>
    <t>210(1)</t>
  </si>
  <si>
    <t>Parked - fail to comply with 90° angle parking requirement</t>
  </si>
  <si>
    <t>Parked not completely within a parking bay</t>
  </si>
  <si>
    <t>211(2)</t>
  </si>
  <si>
    <t>Parked - long vehicle exceeding minimum number of bays</t>
  </si>
  <si>
    <t>211(3)</t>
  </si>
  <si>
    <t>Parked - wide vehicle exceeding minimum number of bays</t>
  </si>
  <si>
    <t>Stopped on a marked foot crossing</t>
  </si>
  <si>
    <t>173(1)</t>
  </si>
  <si>
    <t xml:space="preserve">Stopped within 10 metres before marked foot crossing </t>
  </si>
  <si>
    <t>Stopped within 3 metres after marked foot crossing</t>
  </si>
  <si>
    <t>Stopped within 10 metres before bicycle crossing lights</t>
  </si>
  <si>
    <t>174(2)</t>
  </si>
  <si>
    <t>Stopped within 3 metres after bicycle crossing lights</t>
  </si>
  <si>
    <t>Stopped in a loading zone</t>
  </si>
  <si>
    <t>179(1)</t>
  </si>
  <si>
    <t>Stopped in a loading zone longer than 30 minutes</t>
  </si>
  <si>
    <t>179(2)(a)</t>
  </si>
  <si>
    <t>Stopped in a loading zone longer than indicated time</t>
  </si>
  <si>
    <t>179(2)(b)</t>
  </si>
  <si>
    <t>Stopped in a truck zone</t>
  </si>
  <si>
    <t>180(1)</t>
  </si>
  <si>
    <t>Stopped in a mail zone</t>
  </si>
  <si>
    <t>186(1)</t>
  </si>
  <si>
    <t>Stopped in a works zone</t>
  </si>
  <si>
    <t>181(1)</t>
  </si>
  <si>
    <t>Stopped in a taxi zone</t>
  </si>
  <si>
    <t>182(1)</t>
  </si>
  <si>
    <t>Stopped in a bus zone</t>
  </si>
  <si>
    <t>183(1)</t>
  </si>
  <si>
    <t>Stopped in a permit zone</t>
  </si>
  <si>
    <t>185(1)</t>
  </si>
  <si>
    <t>Stopped - double parked</t>
  </si>
  <si>
    <t>189(1)</t>
  </si>
  <si>
    <t>Stopped within 1 metre of fire hydrant</t>
  </si>
  <si>
    <t>194(1)</t>
  </si>
  <si>
    <t>Stopped within 1 metre of fire hydrant indicator</t>
  </si>
  <si>
    <t>Stopped within 1 metre of fire plug indicator</t>
  </si>
  <si>
    <t>Stopped on a bus stop</t>
  </si>
  <si>
    <t>195(1)</t>
  </si>
  <si>
    <t>Stopped within 20 metres before a sign indicating a bus stop</t>
  </si>
  <si>
    <t>Stopped within 10 metres after a sign indicating a bus stop</t>
  </si>
  <si>
    <t>Stopped on a bicycle path</t>
  </si>
  <si>
    <t>197(1)</t>
  </si>
  <si>
    <t>Stopped on a footpath</t>
  </si>
  <si>
    <t>Stopped on a shared path</t>
  </si>
  <si>
    <t>Stopped on a dividing strip</t>
  </si>
  <si>
    <t>Stopped on a nature strip</t>
  </si>
  <si>
    <t>Stopped within 3 metres of a public post box</t>
  </si>
  <si>
    <t>199(1)</t>
  </si>
  <si>
    <t>Stopped within 20 metres of intersection with traffic lights</t>
  </si>
  <si>
    <t>170(2)</t>
  </si>
  <si>
    <t>Parked not facing direction of travel</t>
  </si>
  <si>
    <t>Parked not parallel to far left side of two-way road</t>
  </si>
  <si>
    <t>Parked not as near as practicable to far left side of two-way road</t>
  </si>
  <si>
    <t>Parked not parallel to far left side of one-way road</t>
  </si>
  <si>
    <t>Parked not parallel to far right side of one-way road</t>
  </si>
  <si>
    <t>Parked not as near as practicable to far left side of one-way road</t>
  </si>
  <si>
    <t>Parked not as near as practicable to far right side of one-way road</t>
  </si>
  <si>
    <t>Parked less than 1 metre from other vehicle</t>
  </si>
  <si>
    <t>Parked - fail to leave 3 metres of road for other vehicle to pass</t>
  </si>
  <si>
    <t>Parked unreasonably obstructing the path of vehicles</t>
  </si>
  <si>
    <t>Parked unreasonably obstructing the path of pedestrians</t>
  </si>
  <si>
    <t>Stopped next to a yellow edge line</t>
  </si>
  <si>
    <t>Stopped on a level crossing</t>
  </si>
  <si>
    <t>Stopped within 20 metres before level crossing</t>
  </si>
  <si>
    <t>Stopped within 20 metres after level crossing</t>
  </si>
  <si>
    <t>Stopped on a freeway</t>
  </si>
  <si>
    <t>177(1)</t>
  </si>
  <si>
    <t>Stopped in an emergency stopping lane</t>
  </si>
  <si>
    <t>Stopped in a bus lane</t>
  </si>
  <si>
    <t>187(1)</t>
  </si>
  <si>
    <t>Stopped in a transit lane</t>
  </si>
  <si>
    <t>Stopped in a truck lane</t>
  </si>
  <si>
    <t>Stopped in a tram lane</t>
  </si>
  <si>
    <t>187(2)</t>
  </si>
  <si>
    <t>Stopped on a tram track</t>
  </si>
  <si>
    <t xml:space="preserve">No stopping in bus lane </t>
  </si>
  <si>
    <t>187(3)</t>
  </si>
  <si>
    <t>Stopped in a shared zone</t>
  </si>
  <si>
    <t>Stopped in a safety zone</t>
  </si>
  <si>
    <t>Stopped within 10 metres before a safety zone</t>
  </si>
  <si>
    <t>Stopped within 10 metres after a safety zone</t>
  </si>
  <si>
    <t>Stopped near an obstruction</t>
  </si>
  <si>
    <t>Stopped on a bridge, causeway, ramp or similar structure with width less than approach road</t>
  </si>
  <si>
    <t>192(1)</t>
  </si>
  <si>
    <t>Stopped in a tunnel with width less than approach road</t>
  </si>
  <si>
    <t>192(2)</t>
  </si>
  <si>
    <t>Stopped in an underpass with width less than approach road</t>
  </si>
  <si>
    <t>Stopped on a crest not in a built-up area</t>
  </si>
  <si>
    <t>193(1)</t>
  </si>
  <si>
    <t>Stopped near a crest not in a built-up area</t>
  </si>
  <si>
    <t>Stopped on a curve not in a built-up area</t>
  </si>
  <si>
    <t>Stopped near a curve not in a built-up area</t>
  </si>
  <si>
    <t>Stopped - obstruct access to a footpath</t>
  </si>
  <si>
    <t>198(1)</t>
  </si>
  <si>
    <t>Stopped - obstruct access to a bicycle path</t>
  </si>
  <si>
    <t>Stopped - obstruct access to a passageway</t>
  </si>
  <si>
    <t>Stopped - obstruct access from a footpath</t>
  </si>
  <si>
    <t>Stopped - obstruct access from a bicycle path</t>
  </si>
  <si>
    <t>Stopped - obstruct access from a passageway</t>
  </si>
  <si>
    <t>Stopped heavy vehicle not on shoulder of road</t>
  </si>
  <si>
    <t>200(1)</t>
  </si>
  <si>
    <t>Stopped long vehicle not on shoulder of road</t>
  </si>
  <si>
    <t>Stopped heavy vehicle in built-up area longer than 1 hour</t>
  </si>
  <si>
    <t>200(2)</t>
  </si>
  <si>
    <t>Stopped long vehicle in built-up area longer than 1 hour</t>
  </si>
  <si>
    <t>Stopped  - clearance and side marker lights not operating effectively and visible</t>
  </si>
  <si>
    <t>220(1)(a)</t>
  </si>
  <si>
    <t>Stopped - parking lights not operating effectively and visible</t>
  </si>
  <si>
    <t>220(1)(b)</t>
  </si>
  <si>
    <t>Stopping contrary to a no stopping sign</t>
  </si>
  <si>
    <t>Stopping on a children's crossing</t>
  </si>
  <si>
    <t>171(1)</t>
  </si>
  <si>
    <t>Stopping within 20 metres before a children's crossing</t>
  </si>
  <si>
    <t>Stopping within 10 metres after a children's crossing</t>
  </si>
  <si>
    <t>Stopped on a pedestrian crossing</t>
  </si>
  <si>
    <t>172(1)</t>
  </si>
  <si>
    <t>Stopped within 20 metres before pedestrian crossing</t>
  </si>
  <si>
    <t>Stopped within 10 metres after pedestrian crossing</t>
  </si>
  <si>
    <t>Stopped on a clearway</t>
  </si>
  <si>
    <t>176(1)</t>
  </si>
  <si>
    <t>Stopped in a parking area for people with disabilities either - (a) without a current parking permit for people with disabilities clearly displayed in the vehicle; or (b) not in accordance with the permit conditions</t>
  </si>
  <si>
    <t>203(1)</t>
  </si>
  <si>
    <t>Stopped within 10 metres of intersection</t>
  </si>
  <si>
    <t>170(3)</t>
  </si>
  <si>
    <t>Stopped in an intersection</t>
  </si>
  <si>
    <t>170(1)</t>
  </si>
  <si>
    <t>Disobey direction to move vehicle from parking area for people with disabilities</t>
  </si>
  <si>
    <t>203(4)</t>
  </si>
  <si>
    <t>Stopped in a bus only lane</t>
  </si>
  <si>
    <t>Stopped in a parking area for electric-powered vehicles</t>
  </si>
  <si>
    <t>203B(1)</t>
  </si>
  <si>
    <t>Stopped in a parking area for the charging of electric-powered vehicles</t>
  </si>
  <si>
    <t>203C(1)</t>
  </si>
  <si>
    <t>GG1 of 12 January 1995</t>
  </si>
  <si>
    <t>Ride motor bike without helmet or with passenger without helmet</t>
  </si>
  <si>
    <t>270(1)</t>
  </si>
  <si>
    <t xml:space="preserve">Fail to have full control, uninterrupted view, at least one hand on handlebars (motor bikes only) or both feet on footrests while motor bike moving                                                                 </t>
  </si>
  <si>
    <t>271(1)</t>
  </si>
  <si>
    <t>297(1)</t>
  </si>
  <si>
    <t>297(1A)</t>
  </si>
  <si>
    <t>297(2)</t>
  </si>
  <si>
    <t>297(3)</t>
  </si>
  <si>
    <t>Passenger on motor bike/sidecar not wearing helmet</t>
  </si>
  <si>
    <t>270(2)</t>
  </si>
  <si>
    <t>Pillion passenger not properly seated on motor bike</t>
  </si>
  <si>
    <t>271(2)</t>
  </si>
  <si>
    <t>271(5B)</t>
  </si>
  <si>
    <t>Rider improperly carrying pillion/sidecar passenger on a motor bike</t>
  </si>
  <si>
    <t>271(3)</t>
  </si>
  <si>
    <t>271(4)</t>
  </si>
  <si>
    <t>271(5)</t>
  </si>
  <si>
    <t>271(5A)</t>
  </si>
  <si>
    <t>Rider not ensuring sidecar passenger properly seated</t>
  </si>
  <si>
    <t>271(5C)</t>
  </si>
  <si>
    <t>Lane filtering on a motorcycle in excess of 30 km per hour</t>
  </si>
  <si>
    <t>151A</t>
  </si>
  <si>
    <t>Cause hazard to person or vehicle by opening door or alighting from vehicle</t>
  </si>
  <si>
    <t>269(3)</t>
  </si>
  <si>
    <t>Drive or travel with any part of body protruding from motor vehicle</t>
  </si>
  <si>
    <t>268(3)</t>
  </si>
  <si>
    <t>268(4)</t>
  </si>
  <si>
    <t xml:space="preserve">Passenger occupying same seating position as another passenger  </t>
  </si>
  <si>
    <t>265(1)</t>
  </si>
  <si>
    <t>Driver occupying the same seating position as another passenger</t>
  </si>
  <si>
    <t>264(1)(c)</t>
  </si>
  <si>
    <t>266(1)</t>
  </si>
  <si>
    <t>Travel in or on part of motor vehicle not designed for carriage of passengers or goods (passenger)</t>
  </si>
  <si>
    <t>268(1)</t>
  </si>
  <si>
    <t>Travel improperly seated or unrestrained in or on part of motor vehicle designed for carriage of goods</t>
  </si>
  <si>
    <t>268(2)</t>
  </si>
  <si>
    <t>Driver travelling with a passenger in or on a part of a motor vehicle not designed for the carriage of passengers or goods</t>
  </si>
  <si>
    <t>268(4A)</t>
  </si>
  <si>
    <t>Driver carrying passenger improperly seated or unrestrained in or on part of motor vehicle designed for carriage of goods</t>
  </si>
  <si>
    <t>268(4B)</t>
  </si>
  <si>
    <t>301(1)</t>
  </si>
  <si>
    <t>301(2)</t>
  </si>
  <si>
    <t>301(3)</t>
  </si>
  <si>
    <t>301(4)</t>
  </si>
  <si>
    <t>Signalling</t>
  </si>
  <si>
    <t>Fail to give signal</t>
  </si>
  <si>
    <t>46(1)</t>
  </si>
  <si>
    <t>53(1)</t>
  </si>
  <si>
    <t>53(2)</t>
  </si>
  <si>
    <t>Fail to cancel or incorrectly operate signal</t>
  </si>
  <si>
    <t>118(2)</t>
  </si>
  <si>
    <t>46(4)</t>
  </si>
  <si>
    <t>48(4)</t>
  </si>
  <si>
    <t>112(2)</t>
  </si>
  <si>
    <t>112(3)</t>
  </si>
  <si>
    <t>113(3)</t>
  </si>
  <si>
    <t>117(1)</t>
  </si>
  <si>
    <t>117(2)</t>
  </si>
  <si>
    <t>118(1)</t>
  </si>
  <si>
    <t>Signals</t>
  </si>
  <si>
    <t>Fail to obey traffic lights (natural person)</t>
  </si>
  <si>
    <t>57(2)</t>
  </si>
  <si>
    <t>59(1)</t>
  </si>
  <si>
    <t>61(2)</t>
  </si>
  <si>
    <t xml:space="preserve">Fail to obey with overhead lane control devices (natural person)  </t>
  </si>
  <si>
    <t>152(1)</t>
  </si>
  <si>
    <t>Fail to stop for a red B light (natural person)</t>
  </si>
  <si>
    <t>281(a)</t>
  </si>
  <si>
    <t>281(b)</t>
  </si>
  <si>
    <t>Fail to stop for a yellow B light (natural person)</t>
  </si>
  <si>
    <t>282(a)</t>
  </si>
  <si>
    <t>282(b)</t>
  </si>
  <si>
    <t>Proceed through B lights when not permitted (natural person)</t>
  </si>
  <si>
    <t>284(a)</t>
  </si>
  <si>
    <t>284(b)</t>
  </si>
  <si>
    <t>286(2)(a)</t>
  </si>
  <si>
    <t>286(2)(b)</t>
  </si>
  <si>
    <t>286(2)(c)</t>
  </si>
  <si>
    <t>Entering intersection while red arrow or red light showing (body corporate)</t>
  </si>
  <si>
    <t xml:space="preserve">Failure of tram driver to obey T light  </t>
  </si>
  <si>
    <t>279(2)</t>
  </si>
  <si>
    <t>279(3)</t>
  </si>
  <si>
    <t>Fail to give way when turning at a flashing yellow light at an intersection</t>
  </si>
  <si>
    <t>Fail to obey yellow traffic lights or disobey yellow traffic lights</t>
  </si>
  <si>
    <t xml:space="preserve">57(1) </t>
  </si>
  <si>
    <t xml:space="preserve">Driver fail to leave intersection asap </t>
  </si>
  <si>
    <t xml:space="preserve">61(5) </t>
  </si>
  <si>
    <t>Driver fail to give way at a marked foot crossing</t>
  </si>
  <si>
    <t>Driver fail to stop for twin red lights</t>
  </si>
  <si>
    <t>66(1)</t>
  </si>
  <si>
    <t>66(4)</t>
  </si>
  <si>
    <t>286(3)</t>
  </si>
  <si>
    <t>57(3)</t>
  </si>
  <si>
    <t>60A(1)</t>
  </si>
  <si>
    <t>60A(2)</t>
  </si>
  <si>
    <t>Fail to obey turn prohibition or requirement sign or marking</t>
  </si>
  <si>
    <t>39(1)</t>
  </si>
  <si>
    <t>39(2)</t>
  </si>
  <si>
    <t>43A</t>
  </si>
  <si>
    <t>88(1)</t>
  </si>
  <si>
    <t>88(2)</t>
  </si>
  <si>
    <t>159(1)</t>
  </si>
  <si>
    <t>212(1)</t>
  </si>
  <si>
    <t xml:space="preserve">Fail to obey one-way or no entry sign   </t>
  </si>
  <si>
    <t>98(1)</t>
  </si>
  <si>
    <t>Fail to obey no overtaking or passing or no overtaking on bridge sign</t>
  </si>
  <si>
    <t xml:space="preserve">Fail to obey keep left or keep right sign                             </t>
  </si>
  <si>
    <t>99(1)</t>
  </si>
  <si>
    <t>99(2)</t>
  </si>
  <si>
    <t>Fail to obey stop sign</t>
  </si>
  <si>
    <t>101(1)</t>
  </si>
  <si>
    <t>101(2)</t>
  </si>
  <si>
    <t>67(1)</t>
  </si>
  <si>
    <t>Fail to obey give way sign</t>
  </si>
  <si>
    <t>69(1)</t>
  </si>
  <si>
    <t>71(1)</t>
  </si>
  <si>
    <t xml:space="preserve">Fail to obey emergency stopping lane only sign                        </t>
  </si>
  <si>
    <t>95(1)</t>
  </si>
  <si>
    <t xml:space="preserve">Fail to obey no trucks sign             </t>
  </si>
  <si>
    <t>104(2)</t>
  </si>
  <si>
    <t>104(3)</t>
  </si>
  <si>
    <t xml:space="preserve">Fail to obey trucks must enter or buses must enter sign          </t>
  </si>
  <si>
    <t xml:space="preserve">Disobey information on a road access sign                             </t>
  </si>
  <si>
    <t xml:space="preserve"> 97(1)</t>
  </si>
  <si>
    <t xml:space="preserve">Fail to obey no buses sign              </t>
  </si>
  <si>
    <t>106(2)</t>
  </si>
  <si>
    <t>106(3)</t>
  </si>
  <si>
    <t>Fail to obey safety ramp or arrester bed sign</t>
  </si>
  <si>
    <t>101A(1)</t>
  </si>
  <si>
    <t>Fail to obey traffic lane arrow</t>
  </si>
  <si>
    <t>92(1)</t>
  </si>
  <si>
    <t xml:space="preserve">Exceed speed limit in a vehicle other than a heavy vehicle by less than 10 km per hour (natural person)     </t>
  </si>
  <si>
    <t>Exceed speed limit in a vehicle other than a heavy vehicle by less than 10 km per hour (body corporate)</t>
  </si>
  <si>
    <t>Exceed speed limit in a vehicle other than a heavy vehicle by 10 km per hour or more but less than 15 km per hour (natural person)</t>
  </si>
  <si>
    <t>Exceed speed limit in a vehicle other than a heavy vehicle by 10 km per hour or more but less than 15 km per hour (body corporate)</t>
  </si>
  <si>
    <t xml:space="preserve">Exceed speed limit in a vehicle other than a heavy vehicle by 15 km per hour or more but less than 25 km per hour (natural person)   </t>
  </si>
  <si>
    <t>Exceed speed limit in a vehicle other than a heavy vehicle by 15 km per hour or more but less than 25 km per hour (body corporate)</t>
  </si>
  <si>
    <t>Exceed speed limit in a vehicle other than a heavy vehicle in a 110 km per hour zone by 20 km per hour or more but less than 25 km per hour (natural person)</t>
  </si>
  <si>
    <t>Exceed speed limit in a vehicle other than a heavy vehicle in a 110 km per hour zone by 20 km per hour or more but less than 25 km per hour (body corporate)</t>
  </si>
  <si>
    <t>Exceed speed limit in a vehicle other than a heavy vehicle by 25 km per hour or more but less than 30 km per hour (natural person)</t>
  </si>
  <si>
    <t>Exceed speed limit in a vehicle other than a heavy vehicle by 25 km per hour or more but less than 30 km per hour (body corporate)</t>
  </si>
  <si>
    <t xml:space="preserve">Exceed speed limit in a vehicle other than a heavy vehicle by 30 km per hour or more but less than 35 km per hour (natural person)                                           </t>
  </si>
  <si>
    <t>Exceed speed limit in a vehicle other than a heavy vehicle by 30 km per hour or more but less than 35 km per hour (body corporate)</t>
  </si>
  <si>
    <t>Exceed speed limit in a vehicle other than a heavy vehicle by 35 km per hour or more but less than 40 km per hour (natural person)</t>
  </si>
  <si>
    <t>Exceed speed limit in a vehicle other than a heavy vehicle by 35 km per hour or more but less than 40 km per hour (body corporate)</t>
  </si>
  <si>
    <t>Exceed speed limit in a vehicle other than a heavy vehicle by 40 km per hour or more but less than 45 km per hour (natural person)</t>
  </si>
  <si>
    <t>Exceed speed limit in a vehicle other than a heavy vehicle by 40 km per hour or more but less than 45 km per hour (body corporate)</t>
  </si>
  <si>
    <t>Exceed speed limit in a vehicle other than a heavy vehicle by 45 km per hour or more (natural person)</t>
  </si>
  <si>
    <t>Exceed speed limit in a vehicle other than a heavy vehicle by 45 km per hour or more (body corporate)</t>
  </si>
  <si>
    <t>Supervising driver - permit learner driver to drive at excessive speed</t>
  </si>
  <si>
    <t>406(2)</t>
  </si>
  <si>
    <t>Turning</t>
  </si>
  <si>
    <t xml:space="preserve">Perform unsafe U-turn                   </t>
  </si>
  <si>
    <t xml:space="preserve">Make incorrect left, right or U-turn or turn improperly </t>
  </si>
  <si>
    <t>27(1)</t>
  </si>
  <si>
    <t>28(1)</t>
  </si>
  <si>
    <t>28(1A)</t>
  </si>
  <si>
    <t>29(1)</t>
  </si>
  <si>
    <t>31(1)</t>
  </si>
  <si>
    <t>33(1)</t>
  </si>
  <si>
    <t>Enter roundabout from wrong marked lane or line of traffic or disobey traffic lane arrows when in roundabout</t>
  </si>
  <si>
    <t>111(1)</t>
  </si>
  <si>
    <t xml:space="preserve">Fail to have headlights, tail lights and number plate lights on at night or in hazardous weather conditions                                 </t>
  </si>
  <si>
    <t xml:space="preserve">Fail to have clearance lights or side marker lights on at night or in hazardous weather conditions                                          </t>
  </si>
  <si>
    <t>215(1)(b)</t>
  </si>
  <si>
    <t xml:space="preserve">Fail to dip headlights                  </t>
  </si>
  <si>
    <t xml:space="preserve">Operate any front or rear fog light other than as permitted           </t>
  </si>
  <si>
    <t xml:space="preserve">Use hazard warning lights other than as permitted                     </t>
  </si>
  <si>
    <t>Animal drawn vehicle - fail to have lights and reflectors displayed at night or in hazardous weather conditions</t>
  </si>
  <si>
    <t>Make incorrect U-turn at an intersection</t>
  </si>
  <si>
    <t>Fail to obey traffic direction given by police officer or authorised person</t>
  </si>
  <si>
    <t xml:space="preserve">Fail to obey traffic lights             </t>
  </si>
  <si>
    <t>261(1)</t>
  </si>
  <si>
    <t xml:space="preserve">Bicyclist fail to leave intersection asap </t>
  </si>
  <si>
    <t>Bicyclist fail to stop for red bicycle light</t>
  </si>
  <si>
    <t>260(1)</t>
  </si>
  <si>
    <t>260(2)</t>
  </si>
  <si>
    <t>57(1)</t>
  </si>
  <si>
    <t xml:space="preserve">Fail to comply with overhead lane control devices  </t>
  </si>
  <si>
    <t>Fail to obey traffic sign (other than a traffic sign referred to in Code 2239 or 2240)</t>
  </si>
  <si>
    <t>252(1)</t>
  </si>
  <si>
    <t>252(1A)</t>
  </si>
  <si>
    <t xml:space="preserve">Fail to keep left             </t>
  </si>
  <si>
    <t xml:space="preserve">Fail to give way                        </t>
  </si>
  <si>
    <t>75(1)</t>
  </si>
  <si>
    <t>Fail to give way when entering bicycle storage area</t>
  </si>
  <si>
    <t>247(B)(1)</t>
  </si>
  <si>
    <t>247(B)(2)</t>
  </si>
  <si>
    <t xml:space="preserve">79A(1)
</t>
  </si>
  <si>
    <t>79A(2)</t>
  </si>
  <si>
    <t>79A(3)</t>
  </si>
  <si>
    <t>79A(4)</t>
  </si>
  <si>
    <t xml:space="preserve">Fail to have lights or equipment        </t>
  </si>
  <si>
    <t xml:space="preserve">Bicycle riding too close to the rear of a motor vehicle          </t>
  </si>
  <si>
    <t xml:space="preserve">Carrying passenger on a bicycle improperly </t>
  </si>
  <si>
    <t>246(1)</t>
  </si>
  <si>
    <t>246(2)</t>
  </si>
  <si>
    <t>246(3)</t>
  </si>
  <si>
    <t>Fail to enter bicycle storage area from bicycle lane</t>
  </si>
  <si>
    <t>247A(1)</t>
  </si>
  <si>
    <t xml:space="preserve">Make incorrect left, right or U-turn    </t>
  </si>
  <si>
    <t xml:space="preserve">Riding improperly                     </t>
  </si>
  <si>
    <t>28(2A)</t>
  </si>
  <si>
    <t>Misuse bicycle path, separated footpath or shared path or footpath or fail to use bicycle lane</t>
  </si>
  <si>
    <t>247(1)</t>
  </si>
  <si>
    <t>250(2A)</t>
  </si>
  <si>
    <t>251(1)</t>
  </si>
  <si>
    <t xml:space="preserve">Bicycle or electric scooter drawn by other vehicle          </t>
  </si>
  <si>
    <t>254(1)</t>
  </si>
  <si>
    <t>254(2)</t>
  </si>
  <si>
    <t xml:space="preserve">Ride more than two abreast              </t>
  </si>
  <si>
    <t xml:space="preserve">Use a bicycle to carry a person who is not wearing a securely fitted approved bicycle helmet                                      </t>
  </si>
  <si>
    <t>256(3)</t>
  </si>
  <si>
    <t>Ride on dividing strip, nature strip, painted island or traffic island when not permitted</t>
  </si>
  <si>
    <t>Ride across a children's, pedestrian or marked foot crossing</t>
  </si>
  <si>
    <t xml:space="preserve">Overtake to left of left turning vehicle     </t>
  </si>
  <si>
    <t>141(2)</t>
  </si>
  <si>
    <t xml:space="preserve">Fail to comply with roundabout requirements                            </t>
  </si>
  <si>
    <t xml:space="preserve">Fail to obey stop, stop here on red signal or stop here on red arrow sign </t>
  </si>
  <si>
    <t>Fail to obey arrester bed or safety ramp sign</t>
  </si>
  <si>
    <t xml:space="preserve">Perform unsafe U-turn                                                 </t>
  </si>
  <si>
    <t xml:space="preserve">Fail to give signal                     </t>
  </si>
  <si>
    <t>Fail to leave intersection as soon as possible if bicycle crossing lights change to red while in intersection; Fail to leave intersection as soon as possible if unable to stop and entering intersection on yellow light; Fail to clear intersection as soon as possible if lights change to red while in the intersection</t>
  </si>
  <si>
    <t>Fail to stop or give way at level crossing</t>
  </si>
  <si>
    <t xml:space="preserve">Fail to drive sufficient distance behind a vehicle         </t>
  </si>
  <si>
    <t xml:space="preserve">Drive on wrong side of divided road     </t>
  </si>
  <si>
    <t>Drive in wrong direction on a one-way service road</t>
  </si>
  <si>
    <t xml:space="preserve">Improperly overtake or pass or change lanes or line of traffic without giving way              </t>
  </si>
  <si>
    <t xml:space="preserve">Pass to right or left of tram         </t>
  </si>
  <si>
    <t>Fail to keep left of safety zone or stop behind tram</t>
  </si>
  <si>
    <t>Bicyclist carry person in bicycle trailer while bicyclist is under 16, or passenger over 10, or without helmet</t>
  </si>
  <si>
    <t xml:space="preserve">Ride over or conduct a U-turn over a continuous single line, continuous single to left of broken line, or double lines                  </t>
  </si>
  <si>
    <t>Pedestrians</t>
  </si>
  <si>
    <t xml:space="preserve">Fail to obey traffic direction given by police officer or authorised person </t>
  </si>
  <si>
    <t>231(1)</t>
  </si>
  <si>
    <t>232(1)</t>
  </si>
  <si>
    <t>Travel on road contrary to rules</t>
  </si>
  <si>
    <t>238(1)</t>
  </si>
  <si>
    <t>238(2)</t>
  </si>
  <si>
    <t>Use bicycle path contrary to rules</t>
  </si>
  <si>
    <t>239(1)</t>
  </si>
  <si>
    <t xml:space="preserve">Walk improperly on road                 </t>
  </si>
  <si>
    <t>233(1)</t>
  </si>
  <si>
    <t>233(2)</t>
  </si>
  <si>
    <t>234(2)</t>
  </si>
  <si>
    <t xml:space="preserve">Alight from or board a moving vehicle   </t>
  </si>
  <si>
    <t>237(1)</t>
  </si>
  <si>
    <t>269(1)</t>
  </si>
  <si>
    <t xml:space="preserve">Crossing road within 20 metres of pedestrian crossing                 </t>
  </si>
  <si>
    <t>234(1)</t>
  </si>
  <si>
    <t xml:space="preserve">Cross level crossing when not permitted </t>
  </si>
  <si>
    <t>235(1)</t>
  </si>
  <si>
    <t>235(2)</t>
  </si>
  <si>
    <t>235(2A)</t>
  </si>
  <si>
    <t>235A(2)</t>
  </si>
  <si>
    <t xml:space="preserve">Fail to give way when crossing a bicycle path or separated footpath   </t>
  </si>
  <si>
    <t>239(3)</t>
  </si>
  <si>
    <t xml:space="preserve">Person on road to solicit contributions or employment, hitchhike, sell, clean, etc                                                        </t>
  </si>
  <si>
    <t>401(1)</t>
  </si>
  <si>
    <t>401(2)</t>
  </si>
  <si>
    <t>236(4)</t>
  </si>
  <si>
    <t xml:space="preserve">Fail to obey no pedestrians sign or road access sign                  </t>
  </si>
  <si>
    <t>Rider or person being carried who is under 18 years fail to wear approved helmet</t>
  </si>
  <si>
    <t>303A</t>
  </si>
  <si>
    <t>Ride animal-drawn vehicle on a road or road related area in the animal-drawn vehicle prohibited area</t>
  </si>
  <si>
    <t>303AA</t>
  </si>
  <si>
    <t xml:space="preserve">Fail to give way to pedestrians on footpath or nature strip           </t>
  </si>
  <si>
    <t xml:space="preserve">Fail to give way to vehicle leaving a roundabout                        </t>
  </si>
  <si>
    <t xml:space="preserve">Ride animal more than two abreast       </t>
  </si>
  <si>
    <t>303(1)</t>
  </si>
  <si>
    <t>303(2)</t>
  </si>
  <si>
    <t xml:space="preserve">Travel in or on a wheeled recreational device on a prohibited road or disobeying a sign  </t>
  </si>
  <si>
    <t>240(1)</t>
  </si>
  <si>
    <t>240(2)</t>
  </si>
  <si>
    <t>240A</t>
  </si>
  <si>
    <t xml:space="preserve">Travel improperly on a road in or on a wheeled recreational device    </t>
  </si>
  <si>
    <t>241(1)</t>
  </si>
  <si>
    <t>242(1)</t>
  </si>
  <si>
    <t>Travel on rollerblades/roller skates on pedestrian side of separated footpath</t>
  </si>
  <si>
    <t>243(1)</t>
  </si>
  <si>
    <t xml:space="preserve">Person on rollerblades/roller skates failing to keep out of the path of bicycle on bicycle path or separated footpath                        </t>
  </si>
  <si>
    <t>243(2)</t>
  </si>
  <si>
    <t xml:space="preserve">Travel in or on wheeled recreational device while it is being towed by a vehicle, while holding onto moving vehicle, or within 2 metres of the rear of a moving vehicle continuously for more than 200 metres                                                  </t>
  </si>
  <si>
    <t>244(1)</t>
  </si>
  <si>
    <t xml:space="preserve">Travelling improperly on a scooter      </t>
  </si>
  <si>
    <t>244B(1)</t>
  </si>
  <si>
    <t>244B(4)</t>
  </si>
  <si>
    <t>244B(5)</t>
  </si>
  <si>
    <t>Travel on a road or road related area other than as part of an electric personal transporter tour</t>
  </si>
  <si>
    <t>244D</t>
  </si>
  <si>
    <t>Travel on a road or road related area that is not an electric personal transporter route or in an electric personal transporter use area</t>
  </si>
  <si>
    <t>244E</t>
  </si>
  <si>
    <t>Travel along a road if there is a bicycle path, footpath, nature strip or shared path adjacent to the road</t>
  </si>
  <si>
    <t>244F(1)</t>
  </si>
  <si>
    <t>Travel on a road with a dividing line or median strip or a speed-limit greater than 50 km per hour or on a one-way road with more than one marked lane</t>
  </si>
  <si>
    <t>244F(2)</t>
  </si>
  <si>
    <t>Travel at night</t>
  </si>
  <si>
    <t>244F(3)</t>
  </si>
  <si>
    <t>Fail to obey no electric personal transporter sign</t>
  </si>
  <si>
    <t>244G</t>
  </si>
  <si>
    <t>Fail to keep as far to the left side of a road as is practicable</t>
  </si>
  <si>
    <t>244H(1)</t>
  </si>
  <si>
    <t>Travel alongside more than one other pedestrian or vehicle travelling on the road or road related area in the same direction</t>
  </si>
  <si>
    <t>244H(2)</t>
  </si>
  <si>
    <t>Fail to keep to the left side on a footpath or shared path</t>
  </si>
  <si>
    <t>244I(1)</t>
  </si>
  <si>
    <t>Fail to give way to a pedestrian on a footpath or shared path or in a shared zone</t>
  </si>
  <si>
    <t>244I(2)</t>
  </si>
  <si>
    <t>Travel on electric personal transporter on bicycle side of separated footpath</t>
  </si>
  <si>
    <t>244J(1)</t>
  </si>
  <si>
    <t>Fail to give way to a pedestrian on a separated footpath</t>
  </si>
  <si>
    <t>244J(2)</t>
  </si>
  <si>
    <t>Fail to keep out of the path of any bicycle on a bicycle path</t>
  </si>
  <si>
    <t>244J(3)</t>
  </si>
  <si>
    <t>244K(1)</t>
  </si>
  <si>
    <t>244L(1)</t>
  </si>
  <si>
    <t>244M(1)</t>
  </si>
  <si>
    <t>Travel on a road or road related area while being towed by a vehicle</t>
  </si>
  <si>
    <t>244N</t>
  </si>
  <si>
    <t>Fail to keep proper control of electric personal transporter</t>
  </si>
  <si>
    <t>244O</t>
  </si>
  <si>
    <t>Travel without wearing a securely fitted approved bicycle helmet</t>
  </si>
  <si>
    <t>244P(1)</t>
  </si>
  <si>
    <t>Fail to have equipment</t>
  </si>
  <si>
    <t>244Q</t>
  </si>
  <si>
    <t>Exceed speed limit</t>
  </si>
  <si>
    <t>244S</t>
  </si>
  <si>
    <t>Carry a person or animal</t>
  </si>
  <si>
    <t>244T</t>
  </si>
  <si>
    <t>Consume intoxicating liquor</t>
  </si>
  <si>
    <t>244U</t>
  </si>
  <si>
    <t>Ride electric scooter on a footpath</t>
  </si>
  <si>
    <t>262C</t>
  </si>
  <si>
    <t>Ride electric scooter on a road with a speed-limit greater than 50 km per hour</t>
  </si>
  <si>
    <t>262D(1)</t>
  </si>
  <si>
    <t>Ride electric scooter alongside another rider or pedestrian travelling on the road or road related area in the same direction</t>
  </si>
  <si>
    <t>262E</t>
  </si>
  <si>
    <t>262F</t>
  </si>
  <si>
    <t>Exceed speed-limit on electric scooter</t>
  </si>
  <si>
    <t>262G</t>
  </si>
  <si>
    <t>Carry any other person on electric scooter</t>
  </si>
  <si>
    <t>262H</t>
  </si>
  <si>
    <t>Consume intoxicating liquor while riding electric scooter</t>
  </si>
  <si>
    <t>262I</t>
  </si>
  <si>
    <t>Erect, display, place, interfere with, alter, deface or remove a traffic control device that is on
or in a road, road related area or the view of any person on a road or road related area</t>
  </si>
  <si>
    <t>Erect, display or place on a road, in a road related area or in the view of a person on a road or road related area, anything that—
(a) purports to be, or is an imitation of, or is similar to, a traffic control device; or
(b) interferes with the effectiveness of a traffic control device; or
(c) prevents an approaching driver or other road user from clearly distinguishing the whole or
any part of a traffic control device; or
(d) is intended to distract a driver or other road user's attention from a traffic control device</t>
  </si>
  <si>
    <t>7(2)</t>
  </si>
  <si>
    <t>Erect or place a superseded traffic control device on or in a road, road related area or the view of any person on a road or road related area</t>
  </si>
  <si>
    <t>Drive a vehicle on a road in an organised procession (other than a funeral procession) or a parade without permission</t>
  </si>
  <si>
    <t>Hold a race on a road without permission or not in compliance with the permission</t>
  </si>
  <si>
    <t>Cause or permit a race to be held on a road without permission or not in compliance with the permission</t>
  </si>
  <si>
    <t>28(2)</t>
  </si>
  <si>
    <t>Take part in a race on a road knowing that the race is being held without permission</t>
  </si>
  <si>
    <t>28(3)</t>
  </si>
  <si>
    <t>Take part in a race on a road knowingly contravening any conditions of the permission</t>
  </si>
  <si>
    <t>28(4)</t>
  </si>
  <si>
    <t>Conduct a highway collection on a road without permission or not in compliance with the permission</t>
  </si>
  <si>
    <t>MELBOURNE PARKS &amp; GARDENS (JOINT TRUSTEE RESERVES) REGULATIONS 1994</t>
  </si>
  <si>
    <t>Parked or stopped on a reserve without consent</t>
  </si>
  <si>
    <t>Source</t>
  </si>
  <si>
    <t>Grant or renewal of driver licence  - 3 years</t>
  </si>
  <si>
    <t>RSA 1986</t>
  </si>
  <si>
    <t>21A(1)(a)</t>
  </si>
  <si>
    <t>21A(1)(b)</t>
  </si>
  <si>
    <t>Grant or renewal of driver licence - 10 years</t>
  </si>
  <si>
    <t>21A(1)(c)</t>
  </si>
  <si>
    <t>84BV(1)</t>
  </si>
  <si>
    <t xml:space="preserve">Fee to make an appointment in relation to a test or an assessment </t>
  </si>
  <si>
    <t>RS(D)R Sch 6 Item 1</t>
  </si>
  <si>
    <t>23(2)</t>
  </si>
  <si>
    <t>RS(D)R Sch 6 item 3</t>
  </si>
  <si>
    <t>Practical test conducted by the Corporation for a driver licence or driver licence variation for any motor vehicle other than a heavy vehicle</t>
  </si>
  <si>
    <t>RS(D)R Sch 6 item 4</t>
  </si>
  <si>
    <t>Practical test conducted by the Corporation for a driver licence or driver licence variation for any heavy vehicle</t>
  </si>
  <si>
    <t>RS(D)R Sch 6 item 5</t>
  </si>
  <si>
    <t>Fee to transfer an appointment in relation to a test or an assessment for a learner permit or driver licence</t>
  </si>
  <si>
    <t>RS(D)R Sch 6 Item 6</t>
  </si>
  <si>
    <t>23(2), 26(4)</t>
  </si>
  <si>
    <t xml:space="preserve">Fee to make an appointment for the verification of a non-Victorian licence or permit for the purpose of an application for the grant of a Victorian driver licence or learner permit </t>
  </si>
  <si>
    <t>RS(D)R Sch 6 Item 7</t>
  </si>
  <si>
    <t>26(3)</t>
  </si>
  <si>
    <t>RS(D)R Sch 6 Item 8</t>
  </si>
  <si>
    <t>23(2), 62(2)</t>
  </si>
  <si>
    <t>Variation of a driver licence or learner permit.</t>
  </si>
  <si>
    <t>RS(D)R Sch 6 item 10</t>
  </si>
  <si>
    <t>RS(D)R Sch 6 item 11</t>
  </si>
  <si>
    <t>64(4)</t>
  </si>
  <si>
    <t>RS(D)R Sch 6 item 12</t>
  </si>
  <si>
    <t>Fee to make an application for exemption under regulation 101(2)</t>
  </si>
  <si>
    <t>RS(D)R Sch 6 item 13</t>
  </si>
  <si>
    <t>Issue of replacement learner log book (exempt from GST)</t>
  </si>
  <si>
    <t>RS(D)R Sch 6 item 14</t>
  </si>
  <si>
    <t>Alcohol Interlock - cost recovery fee (full fee)</t>
  </si>
  <si>
    <t>RS(D)R Sch 6 item 15</t>
  </si>
  <si>
    <t>108(1)</t>
  </si>
  <si>
    <t>Alcohol Interlock - cost recovery fee (concessional fee)</t>
  </si>
  <si>
    <t>RS(D)R Sch 6 item 16</t>
  </si>
  <si>
    <t>Processing a refund relating to cancellation of a driver licence</t>
  </si>
  <si>
    <t>RS(D)R Sch 6 item 17</t>
  </si>
  <si>
    <t>110(3)</t>
  </si>
  <si>
    <t>Issue of certificate under section 84(1) of the Act</t>
  </si>
  <si>
    <t>RS(D)R Sch 7 item 1</t>
  </si>
  <si>
    <t>Search or extract of current information</t>
  </si>
  <si>
    <t>RS(D)R Sch 7 item 2</t>
  </si>
  <si>
    <t>Search or Issue of extract of historical information</t>
  </si>
  <si>
    <t>RS(D)R Sch 7 item 3</t>
  </si>
  <si>
    <t>Fee for 3 year driving instructor authority</t>
  </si>
  <si>
    <t>RS(DI)R 2020</t>
  </si>
  <si>
    <t>6(d)</t>
  </si>
  <si>
    <t>Base fee used to calculate fee for registration/renewal of registration of a vehicle (other than a heavy vehicle)</t>
  </si>
  <si>
    <t xml:space="preserve">Road Safety Act 1986 </t>
  </si>
  <si>
    <t>Fee for registration/renewal of a recreation motor cycle</t>
  </si>
  <si>
    <t>VASS approval certificate</t>
  </si>
  <si>
    <t>RS(V)R Sch 4 item 1</t>
  </si>
  <si>
    <t>21(1)(a)</t>
  </si>
  <si>
    <t>Electronic VASS approval certificate</t>
  </si>
  <si>
    <t>RS(V)R Sch 4 item 2</t>
  </si>
  <si>
    <t>21(1)(b)</t>
  </si>
  <si>
    <t>VIV certificate books - per book of 50 certificates</t>
  </si>
  <si>
    <t>RS(V)R Sch 4 item 3</t>
  </si>
  <si>
    <t>Electronic VIV certificate</t>
  </si>
  <si>
    <t>RS(V)R Sch 4 item 4</t>
  </si>
  <si>
    <t>Fee to make an appointment for a vehicle inspection or to provide evidence or documents</t>
  </si>
  <si>
    <t>RS(V)R Sch 4 item 5</t>
  </si>
  <si>
    <t>45(2)(a)</t>
  </si>
  <si>
    <t>Fee to charge the time or place of an appointment or vehilce inspection</t>
  </si>
  <si>
    <t>RS(V)R Sch 4 item 6</t>
  </si>
  <si>
    <t>45(2)(b) &amp; 47(5)(a)</t>
  </si>
  <si>
    <t>Vehicle inspection performed at the Department's premises or a vehilce inspection centre</t>
  </si>
  <si>
    <t>RS(V)R Sch 4  item 7</t>
  </si>
  <si>
    <t>45(2)(c) &amp; 47(5)(b)</t>
  </si>
  <si>
    <t>Vehicle inspection performed at a location other than a location specified in item 7</t>
  </si>
  <si>
    <t>RS(V)R Sch 4 item 8</t>
  </si>
  <si>
    <t>Dealer inspection fee</t>
  </si>
  <si>
    <t>RS(V)R Sch 4 item 9</t>
  </si>
  <si>
    <t>51(3)(a)</t>
  </si>
  <si>
    <t>Issue of a replacement certificate of registration</t>
  </si>
  <si>
    <t>RS(V)R Sch 4 item 10</t>
  </si>
  <si>
    <t>Assignment of registration number</t>
  </si>
  <si>
    <t>59(4)</t>
  </si>
  <si>
    <t>Issue of a number plate (per plate)</t>
  </si>
  <si>
    <t>60(1)</t>
  </si>
  <si>
    <t>Issue of national heavy vehicle number plate for a heavy vehicle (per set) or a heavy trailer (per plate)</t>
  </si>
  <si>
    <t>Replacement of number plate with standard number plate (per plate)</t>
  </si>
  <si>
    <t>61(2)(a)</t>
  </si>
  <si>
    <t>Replacement of national heavy vehicle number plate for a heavy vehicle or a heavy trailer (per plate)</t>
  </si>
  <si>
    <t>61(2)(b)</t>
  </si>
  <si>
    <t>Replacement of number plate with non-standard number plate (per plate)</t>
  </si>
  <si>
    <t xml:space="preserve">61(2)(c) </t>
  </si>
  <si>
    <t>Issue of labels for a hydrogen-powered vehicle (per pair)</t>
  </si>
  <si>
    <t>69(a)</t>
  </si>
  <si>
    <t>Issue of labels for an electric-powered vehicle (per pack of 20 pairs)</t>
  </si>
  <si>
    <t>69(b)</t>
  </si>
  <si>
    <t>Issue of labels for an electric-powered vehicle (per pair)</t>
  </si>
  <si>
    <t>Application for transfer of registration of vehicle repossessed by financiers</t>
  </si>
  <si>
    <t>93(3)</t>
  </si>
  <si>
    <t>Nil</t>
  </si>
  <si>
    <t>(a) of a light motor vehicle or a category 8, 9 or 11 vehicle referred to in the Table in Schedule 2 from the name of a deceased person, or the deceased person's legal personal representative, to the surviving spouse or domestic partner of the deceased person</t>
  </si>
  <si>
    <t>(b) of a vehicle that is, or that as a result of the transfer becomes, a category 4(1)(b)(viii), 4(2), 4(3), 4(4), 7, 8, 9, 10, 11, 14 or 15 vehicle referred to in the Table in Schedule 2</t>
  </si>
  <si>
    <t>(c) to a dealer of a motor vehicle other than a motor cycle or trailer</t>
  </si>
  <si>
    <t>(d) of a motor cycle or trailer</t>
  </si>
  <si>
    <t>(e) in any other case</t>
  </si>
  <si>
    <t>Processing a refund relating to cancellation or change of vehicle registration</t>
  </si>
  <si>
    <t>123(3)</t>
  </si>
  <si>
    <t>Application for unregistered vehicle permit—for each 28 day period or part of such period of the permit's validity</t>
  </si>
  <si>
    <t>148(3)(a)</t>
  </si>
  <si>
    <t>Application for general identification mark</t>
  </si>
  <si>
    <t>154(2)(b)</t>
  </si>
  <si>
    <t>Annual fee for general identification mark</t>
  </si>
  <si>
    <t>157(1)(a)</t>
  </si>
  <si>
    <t>Application for trade plates (per plate)</t>
  </si>
  <si>
    <t>Annual fee for trade plates (per plate)</t>
  </si>
  <si>
    <t>157(1)(b)</t>
  </si>
  <si>
    <t>Issue of standard club permit number plate (per plate)</t>
  </si>
  <si>
    <t>Application for a class O permit</t>
  </si>
  <si>
    <t xml:space="preserve">224(2)(c)  </t>
  </si>
  <si>
    <t>Application for tester's licence or for approval of additional or replacement premises</t>
  </si>
  <si>
    <t>232(3)(c)</t>
  </si>
  <si>
    <t>Renewal of tester's licence</t>
  </si>
  <si>
    <t>237(2)(c)</t>
  </si>
  <si>
    <t>Replacement tester's licence</t>
  </si>
  <si>
    <t>Certificate of roadworthiness books—per book of 100 certificates</t>
  </si>
  <si>
    <t>255(1)(a)</t>
  </si>
  <si>
    <t>Electronic certificate of roadworthiness</t>
  </si>
  <si>
    <t>255(1)(b)</t>
  </si>
  <si>
    <t>Fee to clear a vehicle defect notice on weekdays</t>
  </si>
  <si>
    <t>274(3)</t>
  </si>
  <si>
    <t>Fee to clear a vehicle defect notice on weekends</t>
  </si>
  <si>
    <t>Issue of certificate under section 84(1) or (4A) of the Act</t>
  </si>
  <si>
    <t>Issue of extract of current information</t>
  </si>
  <si>
    <t>Extract of historical information</t>
  </si>
  <si>
    <t>Information by telephone on telephone enquiry from a municipal council</t>
  </si>
  <si>
    <t>Search for any other purposes—</t>
  </si>
  <si>
    <t>Fees for applications to Head, Transport for Victoria for authorisations:</t>
  </si>
  <si>
    <t>the following fees are specified—</t>
  </si>
  <si>
    <t>(a) if the use of the traffic control device does not require the closure of any traffic lanes</t>
  </si>
  <si>
    <t>24(2)(a)</t>
  </si>
  <si>
    <t>(b) if the use of the traffic control device does not require the closure of any traffic lanes</t>
  </si>
  <si>
    <t>24(2)(b)</t>
  </si>
  <si>
    <t>(c) if the use of the traffic control device requires the closure of the road</t>
  </si>
  <si>
    <t>24(2)(c)</t>
  </si>
  <si>
    <t>Application for permit to conduct non-road activity</t>
  </si>
  <si>
    <t>34(2)</t>
  </si>
  <si>
    <t>Conducted on, or on any part of, the roadway shoulder or pathway: Freeway</t>
  </si>
  <si>
    <t>22(1)</t>
  </si>
  <si>
    <t>Conducted on, or on any part of, the roadway shoulder or pathway: Arterial Road</t>
  </si>
  <si>
    <t>Conducted on, or on any part of, the roadway shoulder or pathway: Municipal Road or non arterial State road on which the maximum speed limit for vehicles at any time is more than 50 kilometres per hour</t>
  </si>
  <si>
    <t>Conducted on, or on any part of, the roadway shoulder or pathway: Municipal Road or non arterial State road on which the maximum speed limit for vehicles at any time is not more than 50 kilometres per hour</t>
  </si>
  <si>
    <t>Not conducted on, or on any part of, the roadway shoulder or pathway: Freeway</t>
  </si>
  <si>
    <t>Not conducted on, or on any part of, the roadway shoulder or pathway:  Arterial Road</t>
  </si>
  <si>
    <t>Not conducted on, or on any part of, the roadway shoulder or pathway: Municipal Road or non arterial State road on which the maximum speed limit for vehicles at any time is more than 50 kilometres per hour</t>
  </si>
  <si>
    <t>Not conducted on, or on any part of, the roadway shoulder or pathway: Municipal Road or non arterial State road on which the maximum speed limit for vehicles at any time is not more than 50 kilometres per hour</t>
  </si>
  <si>
    <t>Minor Works:</t>
  </si>
  <si>
    <t>Not conducted on, or on any part of, the roadway shoulder or pathway: Arterial Road</t>
  </si>
  <si>
    <t>$</t>
  </si>
  <si>
    <t>GST</t>
  </si>
  <si>
    <t>Total $</t>
  </si>
  <si>
    <t>221XA</t>
  </si>
  <si>
    <t xml:space="preserve">Application for a permit for over dimensional vehicles to cross tracks </t>
  </si>
  <si>
    <t>221XB(2)</t>
  </si>
  <si>
    <t>Mon-Fri, 0700-1500, minimum two (2) hours</t>
  </si>
  <si>
    <t>Mon-Fri, 0700-1500, per additional hour</t>
  </si>
  <si>
    <t>Mon-Fri, 1500-0700 or Sat, minimum two (2) hours</t>
  </si>
  <si>
    <t>Mon-Fri, 1500-0700 or Sat, per additional hour</t>
  </si>
  <si>
    <t>Sun, minimum two (2) hours</t>
  </si>
  <si>
    <t>Sun, per additional hour</t>
  </si>
  <si>
    <t>Public Holiday, minimum two (2) hours</t>
  </si>
  <si>
    <t>Public Holiday, per additional hour</t>
  </si>
  <si>
    <t>Mon-Fri, 1500-2300, if standard crew is available, minimum two (2) hours</t>
  </si>
  <si>
    <t>Mon-Fri, 1500-2300, if standard crew is available, per additional hour</t>
  </si>
  <si>
    <t>Mon-Fri, 1500-2300, if standard crew is unavailable and an additional crew is required, minimum four (4) hours</t>
  </si>
  <si>
    <t>Mon-Fri, 1500-2300, if standard crew is unavailable and an additional crew is required, per additional hour</t>
  </si>
  <si>
    <t>Mon-Fri, 2300-0700 or Sat-Sun or Public Holiday, if standard crew is available, minimum two (2) hours</t>
  </si>
  <si>
    <t>Mon-Fri, 2300-0700 or Sat-Sun or Public Holiday, if standard crew is available, per additional hour</t>
  </si>
  <si>
    <t>Mon-Fri, 2300-0700 or Sat-Sun or Public Holiday, if standard crew is unavailable and an additional crew is required, minimum four (4) hours</t>
  </si>
  <si>
    <t>Mon-Fri, 2300-0700 or Sat-Sun or Public Holiday, if standard crew is unavailable and an additional crew is required, per additional hour</t>
  </si>
  <si>
    <t>221XB(1)</t>
  </si>
  <si>
    <t>For the attendance of Department employees</t>
  </si>
  <si>
    <t>Mon-Fri, 0600-2000, minimum two (2) hours</t>
  </si>
  <si>
    <t>Mon-Fri, 0600-2000, per additional hour</t>
  </si>
  <si>
    <t>Mon-Fri, 2000-0600, minimum two (2) hours</t>
  </si>
  <si>
    <t>Mon-Fri, 2000-0600, per additional hour</t>
  </si>
  <si>
    <t>Sat, minimum two (2) hours</t>
  </si>
  <si>
    <t>Sat, per additional hour</t>
  </si>
  <si>
    <t xml:space="preserve"> PORTS, TRANSPORT AND POLLUTION - PENALTIES</t>
  </si>
  <si>
    <t>11(5)</t>
  </si>
  <si>
    <t>Not complying with a set aside determination</t>
  </si>
  <si>
    <t>Fail to have permit in possession while engaging in an activity or accessing an area</t>
  </si>
  <si>
    <t>Fail to produce permit for inspection on request while engaging in activity or accessing an area</t>
  </si>
  <si>
    <r>
      <t>A person must not in an area subject to a set aside determination—</t>
    </r>
    <r>
      <rPr>
        <sz val="9"/>
        <rFont val="Arial"/>
        <family val="2"/>
      </rPr>
      <t xml:space="preserve">
</t>
    </r>
    <r>
      <rPr>
        <sz val="10"/>
        <rFont val="Arial"/>
        <family val="2"/>
      </rPr>
      <t>(a) engage in an activity which would unreasonably obstruct or interfere with an activity that is permitted by that determination; or
(b) engage in an activity in contravention of that determination</t>
    </r>
  </si>
  <si>
    <t>26(1)</t>
  </si>
  <si>
    <t>Engage in prohibited or restricted activity in an area subject to a set aside determination</t>
  </si>
  <si>
    <t>Enter into or remain in area subject to a set aside determination where access is prohibited or restricted</t>
  </si>
  <si>
    <t>The master of a vessel must not berth, moor or anchor a vessel in an area that is subject to a set aside determination in contravention of that determination</t>
  </si>
  <si>
    <t>Install mooring in a local port without permission</t>
  </si>
  <si>
    <t>Moor vessel to a structure not provided or approved by port manager without a permit</t>
  </si>
  <si>
    <t>Berth vessel in a prohibited berthing area without permit</t>
  </si>
  <si>
    <t>30(2)</t>
  </si>
  <si>
    <t>Moor vessel in a prohibited mooring area without a permit</t>
  </si>
  <si>
    <t>Berth vessel in a permit-only berthing area without a permit</t>
  </si>
  <si>
    <t>Moor vessel in a permit-only mooring area without a permit</t>
  </si>
  <si>
    <t>Anchor vessel in a mooring area without a permit</t>
  </si>
  <si>
    <t>Allow vessel to be berthed or moored for a continuous period exceeding a specified period</t>
  </si>
  <si>
    <t>Allow vessel to be berthed or moored for a continuous period exceeding 48 hours</t>
  </si>
  <si>
    <t>The master of a vessel must ensure that the vessel is secure and is not capable of breaking adrift when it is berthed, moored or anchored in a local port</t>
  </si>
  <si>
    <t>The master of a vessel must ensure that, when the vessel is anchored in a local port, it is anchored so that neither the vessel nor the anchor is capable of endangering or causing damage to another vessel, port facilities, the environment or other property</t>
  </si>
  <si>
    <t>The master of a vessel must not berth the vessel alongside another vessel in a berthing area except
(a) in accordance with a direction given by the port manager; or
(b) in accordance with a permit</t>
  </si>
  <si>
    <t xml:space="preserve"> Subject to sub regulation (2), the master of a vessel that is berthed at a wharf in a local port must ensure that persons and goods have free access across the deck of that vessel at all times
(a) to and from any vessel berthed alongside that vessel; and
(b) to and from the wharf
</t>
  </si>
  <si>
    <t>37(1)</t>
  </si>
  <si>
    <t xml:space="preserve">Subject to subregulation (2), the master of a vessel must ensure that there is a person on board the vessel, or in the immediate vicinity of the vessel, who is licenced and can act as master of the vessel if the vessel is berthed in an area subject to a set aside determination which permits
(a) the loading of cargo onto, or unloading of cargo from, the vessel; or
(b) passengers embarking or disembarking the vessel
</t>
  </si>
  <si>
    <t>A person must not manage cargo in a local port, including undertaking any activity related to the arrival, loading, unloading or transfer of cargo, in an area that is subject to a set aside determination made under regulation 13 in contravention of that determination.</t>
  </si>
  <si>
    <t>A person carrying out a hazardous port activity in a local port must immediately notify the port manager of any incident involving the activity, including but not limited to the following
(a) an explosion, fire or harmful reaction;
(b) the escape, spillage or leak of bulk cargo or liquids</t>
  </si>
  <si>
    <t xml:space="preserve">A person must not refuel a vessel in a local port except if the vessel is refuelled
(a) once over a 24 hour period from a single, portable container of up to 25 litres in capacity which is suitable for containing fuel; or
(b) using a fuelling facility in an area subject to a set aside determination which permits the carrying out of that activity in that area
</t>
  </si>
  <si>
    <t>Cause or permit propeller or other propulsion system to be operated while vessel is berthed at wharf</t>
  </si>
  <si>
    <t>The master of a vessel must ensure that equipment and other items are not stowed or secured on the vessel in a local port in a manner which may cause harm or damage to the safety of any person or other property</t>
  </si>
  <si>
    <t>Enter or park vehicle in an area not subject to a set aside determination or without a permit</t>
  </si>
  <si>
    <t>44(1)</t>
  </si>
  <si>
    <t>A person must not leave a vessel, goods or other things left unattended in a local port without the permission of the port manager</t>
  </si>
  <si>
    <t>The master or owner of a vessel must not berth, moor or anchor the vessel in a manner that creates an obstruction</t>
  </si>
  <si>
    <t>Not complying with direction to move vessel, goods or other things</t>
  </si>
  <si>
    <t>Moving vessel, goods or other thing without the permission of the port manager</t>
  </si>
  <si>
    <t>A person must not carry out any works in a local port except in accordance with a permit issued under regulation 17</t>
  </si>
  <si>
    <t xml:space="preserve">A person must not carry out any alterations in a local port if those alterations involve the use of hot works or dangerous goods except in accordance with a permit </t>
  </si>
  <si>
    <t>A person must not carry out any alterations in a local port which do not involve the use of hot works or dangerous goods unless the alterations are carried out in an approved manner</t>
  </si>
  <si>
    <t>A person who carries out works or alterations in a local port must carry out those works or alterations in a manner that ensures any safety and environmental risks associated with the works or alterations are appropriately managed</t>
  </si>
  <si>
    <t>Camp in a local port without a permit</t>
  </si>
  <si>
    <t>50(1)</t>
  </si>
  <si>
    <t>Jump or dive from a wharf, natural asset or structure on a wharf in contravention of sign or notice</t>
  </si>
  <si>
    <t>51(1)</t>
  </si>
  <si>
    <t>Swim, bathe, snorkel or scuba dive under or within 20 metres of a wharf in contravention of sign or notice</t>
  </si>
  <si>
    <t>52(1)</t>
  </si>
  <si>
    <t>Clean fish on a wharf or other structure in a local port in an area not subject to a set aside determination or without a permit</t>
  </si>
  <si>
    <t>Leave or store fishing-related equipment in an area not subject to a set aside determination or without a permit</t>
  </si>
  <si>
    <t>A person must not stretch or repair fishing equipment in a local port, subject to a set aside determination which permits the carrying out of that activity in that area, or in accordance with a permit</t>
  </si>
  <si>
    <t>Failing to retrieve fishing rod or line when a vessel approaches or departs from a wharf</t>
  </si>
  <si>
    <t>A person must not advertise or otherwise offer any thing or any service for sale, trade or hire in a local port except--
(a) in an area subject to a set aside determination which permits the carrying out of that activity in that area
(b) in accordance with a permit
(c) as otherwise authorised by law</t>
  </si>
  <si>
    <t>A person must not undertake any commercial filming activities in a local port except
(a) in an area subject to a set aside determination 
(b) in accordance with a permit
(c) as otherwise authorised</t>
  </si>
  <si>
    <t>55(1)</t>
  </si>
  <si>
    <t>A person must not organise or conduct or take part in organising or conducting an organised activity in a local port except if permitted</t>
  </si>
  <si>
    <t>Cut, break or destroy vessel mooring</t>
  </si>
  <si>
    <t>Interfere with, cast off or remove vessel from wharf or mooring</t>
  </si>
  <si>
    <t>Damage, deface or interfere with port manager's property or infrastructure without a permit</t>
  </si>
  <si>
    <t>Trespassing without permit or authorisation</t>
  </si>
  <si>
    <t>Discharging fireworks without a permit</t>
  </si>
  <si>
    <t>Allowing fireworks to be discharged in a local port without a permit</t>
  </si>
  <si>
    <t>Leave or deposit litter or other industrial waste in a manner not permitted</t>
  </si>
  <si>
    <t>Interfere with marine safety equipment in a manner not permitted</t>
  </si>
  <si>
    <t>Damage, obstruct or interfere with road, footpath, footway, access area, unloading area or gate without a permit</t>
  </si>
  <si>
    <t>63(1)</t>
  </si>
  <si>
    <t>Fail to close gate after using it that is bearing a sign or notice stating the gate is to be kept closed at all times</t>
  </si>
  <si>
    <t>A person must not leave or deposit on, or attach to, a wharf, navigation aid or any other structure in a local port any thing which may cause a hindrance or danger to navigation</t>
  </si>
  <si>
    <t>Light, kindle, use or maintain a fire in a manner not permitted</t>
  </si>
  <si>
    <t>66(3)</t>
  </si>
  <si>
    <t>fail to comply with a direction from a port manager, transport safety officer or police officer</t>
  </si>
  <si>
    <t>Application for authorisation to carry out a hazardous port activity - A person must not conduct hazardous port activities unless an authority has been obtained</t>
  </si>
  <si>
    <t>12(3)</t>
  </si>
  <si>
    <t>Conditions concerning authority - A person to whom an authority has been issued must comply with any conditions under sub regulation (1) that are specified in the authority</t>
  </si>
  <si>
    <t>Holder of authority to produce authority for inspection - A holder of an authority must produce the authority for inspection if requested to do so by the VPCM, a port safety officer or a police officer</t>
  </si>
  <si>
    <t>20(1)</t>
  </si>
  <si>
    <t xml:space="preserve">Notice of proposal to carry out a hazardous port activity - For the purposes of section 88M(2) of the Act, the notice must be given at least 24 hours before the person proposes to carry out the hazardous port activity
</t>
  </si>
  <si>
    <t>21(1)</t>
  </si>
  <si>
    <t>21(2)</t>
  </si>
  <si>
    <t>Transfers of cargo involving dangerous goods - (2) A person must not load, unload or transfer dangerous goods within the port or port waters unless the VPCM has been given a manifest prepared in accordance with sub regulation (1) at least 24 hours before that activity is carried out</t>
  </si>
  <si>
    <t>24(3)</t>
  </si>
  <si>
    <t>230N</t>
  </si>
  <si>
    <t>Return of identity cards If a person to whom an identity card has been issued ceases to be a port safety officer, the person must return the identity card to the Secretary as soon as practicable</t>
  </si>
  <si>
    <t>230W</t>
  </si>
  <si>
    <t>230ZC(3)</t>
  </si>
  <si>
    <t>8(1)(a)</t>
  </si>
  <si>
    <t>8(1)(b)</t>
  </si>
  <si>
    <t>9(1)(a)</t>
  </si>
  <si>
    <t>9(1)(b)</t>
  </si>
  <si>
    <t>10(3)(d)</t>
  </si>
  <si>
    <t>10(6)</t>
  </si>
  <si>
    <t>A master of a ship who, pursuant to subsection (1), has notified a prescribed officer of the occurrence of a prescribed incident shall, if so requested by a prescribed officer, furnish, within the prescribed time, a report to a prescribed officer in relation to the incident in accordance with the prescribed form</t>
  </si>
  <si>
    <t>10(7)</t>
  </si>
  <si>
    <t>Where subsection (3) applies in relation to a prescribed incident in relation to a ship, a person who, pursuant to that subsection, has notified a prescribed officer of the occurrence of the prescribed incident shall, if so requested by a prescribed officer, furnish, within the prescribed time, a report to a prescribed officer in relation to the incident in accordance with the prescribed form</t>
  </si>
  <si>
    <t>10(8)</t>
  </si>
  <si>
    <t>A person shall not, in a notice given to a prescribed officer pursuant to subsection (1) or (3) or in a report furnished to a prescribed officer pursuant to subsection (6) or (7), knowingly or recklessly make a statement that is false or misleading in a material particular</t>
  </si>
  <si>
    <t>11(4)(a)</t>
  </si>
  <si>
    <t>11(4)(b)</t>
  </si>
  <si>
    <t>Whenever a prescribed operation or prescribed occurrence is carried out or occurs in, or in relation to, a ship to which this section applies, the master of the ship shall make, without delay, appropriate entries in, or cause appropriate entries to be made, without delay, in the ship's oil record book, being entries in accordance with subsection (6)</t>
  </si>
  <si>
    <t>11(7)</t>
  </si>
  <si>
    <t>Where a page of a ship's oil record book is completed, the master of the ship shall, without delay, sign the page</t>
  </si>
  <si>
    <t>13(2)(a)</t>
  </si>
  <si>
    <t>13(2)(b)</t>
  </si>
  <si>
    <t>18(1)(a)</t>
  </si>
  <si>
    <t>18(1)(b)</t>
  </si>
  <si>
    <t>19(3)(c)</t>
  </si>
  <si>
    <t>Where a prescribed incident occurs in relation to a ship in State waters and— 
(a) the master of the ship is unable to comply with subsection (1) in relation to the incident; or 
(b) the incident occurs in circumstances in which the ship is abandoned— 
the owner, charterer, manager or operator of the ship or an agent of the owner, charterer, manager or operator of the ship shall, without delay, notify, in the prescribed manner, a prescribed officer of the incident and, if a prescribed officer is not so notified, each of those persons is guilty of an indictable offence punishable, upon conviction— 
(c) if the offender is a natural person, by a fine not exceeding 500 penalty units, or imprisonment for one year, or both</t>
  </si>
  <si>
    <t>19(3)(d)</t>
  </si>
  <si>
    <t>Where a prescribed incident occurs in relation to a ship in State waters and— 
(a) the master of the ship is unable to comply with subsection (1) in relation to the incident; or 
(b) the incident occurs in circumstances in which the ship is abandoned— 
the owner, charterer, manager or operator of the ship or an agent of the owner, charterer, manager or operator of the ship shall, without delay, notify, in the prescribed manner, a prescribed officer of the incident and, if a prescribed officer is not so notified, each of those persons is guilty of an indictable offence punishable, upon conviction— 
(d) if the offender is a body corporate, by a fine not exceeding 2500 penalty units</t>
  </si>
  <si>
    <t>19(6)</t>
  </si>
  <si>
    <t>20(4)(a)</t>
  </si>
  <si>
    <t>20(4)(b)</t>
  </si>
  <si>
    <t>20(5)</t>
  </si>
  <si>
    <t>Whenever a prescribed operation or occurrence is carried out or occurs in, or in relation to, a ship to which this section applies, the master of the ship shall make, without delay, appropriate entries in, or cause appropriate entries to be made without delay in, the ship's cargo record book, being entries in accordance with subsection (7)</t>
  </si>
  <si>
    <t>20(8)</t>
  </si>
  <si>
    <t>Where a page of a ship's cargo record book is completed, the master of the ship shall, without delay, sign the page</t>
  </si>
  <si>
    <t>22(2)(a)</t>
  </si>
  <si>
    <t>22(2)(b)</t>
  </si>
  <si>
    <t>22(4)(a)</t>
  </si>
  <si>
    <t>22(4)(b)</t>
  </si>
  <si>
    <t>23B(1)(a)</t>
  </si>
  <si>
    <t>23B(1)(b)</t>
  </si>
  <si>
    <t xml:space="preserve">23D(1) </t>
  </si>
  <si>
    <t xml:space="preserve">23D(3)(c) In the case of a natural person </t>
  </si>
  <si>
    <t>23D(6)</t>
  </si>
  <si>
    <t>A master of a ship who, pursuant to subsection (1), has notified a prescribed officer of the occurrence of a prescribed incident must, if so requested by a prescribed officer, give, within the prescribed time, a report to a prescribed officer in relation to the incident in accordance with the prescribed form</t>
  </si>
  <si>
    <t>23D(7)</t>
  </si>
  <si>
    <t>Where subsection (3) applies in relation to a prescribed incident in relation to a ship, a person who, pursuant to that subsection, has notified a prescribed officer of the occurrence of the prescribed incident must, if so requested by a prescribed officer give, within the prescribed time, a report to a prescribed officer in relation to the incident in accordance with the prescribed form</t>
  </si>
  <si>
    <t>23D(8)</t>
  </si>
  <si>
    <t>A person must not, in a notice given to prescribed officer pursuant to subsection (1) or (3) or in a report given to a prescribed officer to subsection (6) or (7), knowingly or recklessly make a statement that is false or misleading in a material particular</t>
  </si>
  <si>
    <t>23E(1)(a)</t>
  </si>
  <si>
    <t>23E(1)(b)</t>
  </si>
  <si>
    <t>23G(1)(a)</t>
  </si>
  <si>
    <t xml:space="preserve">23G(1)(b) </t>
  </si>
  <si>
    <t xml:space="preserve">23J(3)(a) </t>
  </si>
  <si>
    <t>23J(3)(b)</t>
  </si>
  <si>
    <t>23K(3)(a)</t>
  </si>
  <si>
    <t>23K(3)(b)</t>
  </si>
  <si>
    <t>23L(1)(a)</t>
  </si>
  <si>
    <t>23L(1)(b)</t>
  </si>
  <si>
    <t>23L(2)</t>
  </si>
  <si>
    <t>24(2)</t>
  </si>
  <si>
    <t>24E(6)</t>
  </si>
  <si>
    <t>38(1)(a)</t>
  </si>
  <si>
    <t>38(1)(b)</t>
  </si>
  <si>
    <t>38(2)(c)(i)</t>
  </si>
  <si>
    <t>38(2)(c)(ii)</t>
  </si>
  <si>
    <t>39(2)(a)</t>
  </si>
  <si>
    <t>39(2)(b)</t>
  </si>
  <si>
    <t>40(2)</t>
  </si>
  <si>
    <t>40(3)(a)</t>
  </si>
  <si>
    <t>40(3)(b)</t>
  </si>
  <si>
    <t>40(6)</t>
  </si>
  <si>
    <t>44(1)(a)</t>
  </si>
  <si>
    <t>44(1)(b)</t>
  </si>
  <si>
    <t>44(2)(c)(i)</t>
  </si>
  <si>
    <t>44(2)(c)(ii)</t>
  </si>
  <si>
    <t>45(2)(b)</t>
  </si>
  <si>
    <t>46(1)(a)</t>
  </si>
  <si>
    <t>46(1)(b)</t>
  </si>
  <si>
    <t>53(1)(a)</t>
  </si>
  <si>
    <t>53(1)(b)</t>
  </si>
  <si>
    <t>53(2)(c)(i)</t>
  </si>
  <si>
    <t>53(2)(c)(ii)</t>
  </si>
  <si>
    <t>54(2)(a)</t>
  </si>
  <si>
    <t>54(2)(b)</t>
  </si>
  <si>
    <t>55(2)</t>
  </si>
  <si>
    <t>55(3)(a)</t>
  </si>
  <si>
    <t>55(3)(b)</t>
  </si>
  <si>
    <t>55(5)</t>
  </si>
  <si>
    <t>The owner of a ship to which this section applies in respect of which a sewage certificate is in force shall cause the certificate to be carried on board the ship</t>
  </si>
  <si>
    <t>56(5)</t>
  </si>
  <si>
    <t>56(8)</t>
  </si>
  <si>
    <t>57(2)(d)</t>
  </si>
  <si>
    <t>63A</t>
  </si>
  <si>
    <t>additional penalty for each day after the day on which a notice of contravention of this section is served on the person by the Minister</t>
  </si>
  <si>
    <t>63H</t>
  </si>
  <si>
    <t>A port licence holder must comply with the conditions of the port licence the port licence holder holds</t>
  </si>
  <si>
    <t>73E(1)</t>
  </si>
  <si>
    <t>73O(3)</t>
  </si>
  <si>
    <t>88B(1)</t>
  </si>
  <si>
    <t>88C(1)</t>
  </si>
  <si>
    <t>88C(3)</t>
  </si>
  <si>
    <t>88D(1)</t>
  </si>
  <si>
    <t>88D(2)</t>
  </si>
  <si>
    <t>88M(1)</t>
  </si>
  <si>
    <t>88M(1A)</t>
  </si>
  <si>
    <t>A person who proposes to carry out a hazardous activity on leased port of Melbourne land must give notice to the Victorian Ports Corporation (Melbourne) and the port of Melbourne operator before doing so</t>
  </si>
  <si>
    <t>88O</t>
  </si>
  <si>
    <t>88P(1)</t>
  </si>
  <si>
    <t>A person must not leave any thing unattended in port of Melbourne waters or on port of Melbourne land that is not leased port of Melbourne land for more than one month without the permission of the Victorian Ports Corporation (Melbourne)</t>
  </si>
  <si>
    <t>88P(2)</t>
  </si>
  <si>
    <t>A person must not leave any thing unattended on leased port of Melbourne land for more than one month without the permission of the port of Melbourne operator</t>
  </si>
  <si>
    <t>88ZF</t>
  </si>
  <si>
    <t>A person must not obstruct or otherwise interfere with an authorised officer in the performance of any function, or exercise of any power, of the authorised officer under this Division</t>
  </si>
  <si>
    <t>88ZK(1)</t>
  </si>
  <si>
    <t>A person must not without reasonable excuse fail to comply with the information direction given to the person</t>
  </si>
  <si>
    <t xml:space="preserve">In the case of a natural person </t>
  </si>
  <si>
    <t xml:space="preserve">In the case of a corporation </t>
  </si>
  <si>
    <t>88ZK(3)</t>
  </si>
  <si>
    <t>A person must not in purported compliance with an information direction given to the person provide information that the person knows, or ought reasonably to know, is false or misleading in a material particular</t>
  </si>
  <si>
    <t>88ZN</t>
  </si>
  <si>
    <t>If a person to whom an identity card has been issued ceases to be an authorised officer, the person must return the identity card to the Port of Melbourne operator as soon as practicable</t>
  </si>
  <si>
    <t>88ZO</t>
  </si>
  <si>
    <t>A person must not, without reasonable excuse, obstruct a harbour master (or a person acting under the direction of a harbour master) exercising any function under this Part</t>
  </si>
  <si>
    <t>91C(1)</t>
  </si>
  <si>
    <t>91C(1A)</t>
  </si>
  <si>
    <t>91C(2)</t>
  </si>
  <si>
    <t>91C(3)</t>
  </si>
  <si>
    <t>91C(4)</t>
  </si>
  <si>
    <t>91C(5)</t>
  </si>
  <si>
    <t>91N(2)</t>
  </si>
  <si>
    <t>Ministerial directions - A relevant port authority must comply with a direction given to the relevant port authority under subsection (1)</t>
  </si>
  <si>
    <t>91N(4)</t>
  </si>
  <si>
    <t>Ministerial directions - A relevant port authority must comply with a direction given to the relevant port authority under subsection (3)</t>
  </si>
  <si>
    <t>91U(4)</t>
  </si>
  <si>
    <t>The port of Melbourne operator must comply with a direction given to it by the Minister under subsection (2)</t>
  </si>
  <si>
    <t>91V(4)</t>
  </si>
  <si>
    <t>PUBLIC TRANSPORT INFRINGEMENTS AND COURT PENALTIES</t>
  </si>
  <si>
    <t>Failing To Hold Valid Ticket - while travelling in a passenger vehicle (adult)</t>
  </si>
  <si>
    <t>Failing To Hold Valid Ticket - while travelling in a passenger vehicle (child)</t>
  </si>
  <si>
    <t>Failing To Hold Valid Ticket-  while in a compulsory ticket  area (adult)</t>
  </si>
  <si>
    <t>Failing To Hold Valid Ticket - while in a compulsory ticket area (child)</t>
  </si>
  <si>
    <t>8(2)</t>
  </si>
  <si>
    <t>Failing To Produce Valid Ticket - while travelling in or has just left a passenger vehicle (adult)</t>
  </si>
  <si>
    <t>Failing To Produce Valid Ticket - while travelling in or has just left a passenger vehicle (child)</t>
  </si>
  <si>
    <t>Failing To Produce Valid Ticket - while in or has just left a designated area (adult)</t>
  </si>
  <si>
    <t>Failing To Produce Valid Ticket - while in or has just left a designated area (child)</t>
  </si>
  <si>
    <t>Failing To Produce Evidence Of Concession - while travelling in or has just left a passenger vehicle (adult)</t>
  </si>
  <si>
    <t>Failing To Produce Evidence Of Concession - while travelling in or has just left a passenger vehicle (child)</t>
  </si>
  <si>
    <t>Failing To Produce Evidence Of Concession - while in or has just left a designated area (adult)</t>
  </si>
  <si>
    <t>Failing To Produce Evidence Of Concession - while in or has just left a designated area (child)</t>
  </si>
  <si>
    <t>Transferring Ticket To Another Person (adult)</t>
  </si>
  <si>
    <t>Transferring Ticket To Another Person (child)</t>
  </si>
  <si>
    <t>Failing To Surrender Ticket (adult)</t>
  </si>
  <si>
    <t>Failing To Surrender Ticket (child)</t>
  </si>
  <si>
    <t>A person who boards a bus or public commercial passenger vehicle for travel and requests from the driver a concession ticket for that travel must show the driver evidence of the person's concession entitlement</t>
  </si>
  <si>
    <t>A bus driver must request a person pays the correct fare and issue the person with a valid ticket on payment</t>
  </si>
  <si>
    <t>23(3)</t>
  </si>
  <si>
    <t>A bus driver must tear a ticket issued to a person who boards a bus in half and keep the torn ticket in the tray that sits beside the driver until the person's travel in the bus ends, if that person refuses to take the ticket issued to them by the driver</t>
  </si>
  <si>
    <t>84AB(8)</t>
  </si>
  <si>
    <t>Fail to provide information to Chief Investigator, Transport Safety</t>
  </si>
  <si>
    <t>84B(2)</t>
  </si>
  <si>
    <t xml:space="preserve">Fail to return identity card to the Chief Investigator, Transport Safety </t>
  </si>
  <si>
    <t>85C(1)</t>
  </si>
  <si>
    <t>A person must not disclose any information obtained while carrying out a function under this Part, or obtained under section 85E</t>
  </si>
  <si>
    <t>165(1)(b)</t>
  </si>
  <si>
    <t>169B</t>
  </si>
  <si>
    <t>169EC</t>
  </si>
  <si>
    <t>169Q</t>
  </si>
  <si>
    <t>169R</t>
  </si>
  <si>
    <t>169T(1)</t>
  </si>
  <si>
    <t>169T(2)</t>
  </si>
  <si>
    <t>169U</t>
  </si>
  <si>
    <t>169V</t>
  </si>
  <si>
    <t>169W</t>
  </si>
  <si>
    <t>169X</t>
  </si>
  <si>
    <t>218B(4)(a)</t>
  </si>
  <si>
    <t>Failing Or Refusing To Give Name And Address (adult)</t>
  </si>
  <si>
    <t>Failing Or Refusing To Give Name And Address (child)</t>
  </si>
  <si>
    <t>218B(4)(b)</t>
  </si>
  <si>
    <t>State a name that is false in a material particular (adult)</t>
  </si>
  <si>
    <t>State a name that is false in a material particular (child)</t>
  </si>
  <si>
    <t>218B(4)(c)</t>
  </si>
  <si>
    <t>State an address other than the full and correct address of his or her ordinary place of residence or business (adult)</t>
  </si>
  <si>
    <t>State an address other than the full and correct address of his or her ordinary place of residence or business (child)</t>
  </si>
  <si>
    <t>218B(6B)</t>
  </si>
  <si>
    <t>Failing to provide evidence of name and address, without reasonable excuse (adult)</t>
  </si>
  <si>
    <t>Failing to provide evidence of name and address, without reasonable excuse (child)</t>
  </si>
  <si>
    <t>218B(6D)</t>
  </si>
  <si>
    <t>An authorised officer, protective services officer or a member of the police force must not divulge to any other person or use for any purpose any information received by the officer or member in response to a request made</t>
  </si>
  <si>
    <t>220AA</t>
  </si>
  <si>
    <t>False reports to officers</t>
  </si>
  <si>
    <t>220A</t>
  </si>
  <si>
    <t>Offence to dishonestly obtain a ticket etc</t>
  </si>
  <si>
    <t>220B(1)</t>
  </si>
  <si>
    <t>A person must not counterfeit a ticket or other thing that can be used to prove an entitlement to use a public transport service</t>
  </si>
  <si>
    <t>220B(2)</t>
  </si>
  <si>
    <t>A person must not alter, or attempt to alter, a ticket or other thing that can be used to prove an entitlement to use a public transport service with the intention of obtaining a benefit to which the person is not entitled</t>
  </si>
  <si>
    <t>220C</t>
  </si>
  <si>
    <t>Offence to claim exemption or concession if not entitled - A person must not claim or take the benefit of an exemption to pay for an entitlement to use a public transport service, or of a concessionary discount of such a payment, to which he or she is not entitled, if he or she knows that he or she is not entitled to that benefit</t>
  </si>
  <si>
    <t>221(7)</t>
  </si>
  <si>
    <t>Offence to use or reveal information gained in official capacity other than for authorised use</t>
  </si>
  <si>
    <t>221CC</t>
  </si>
  <si>
    <t>An authorised officer  whose authorisation is subject to a limit must not knowingly exercise, or attempt to exercise, a power or function in contravention of the limit</t>
  </si>
  <si>
    <t>221F</t>
  </si>
  <si>
    <t>A person authorised under this Part must comply with any condition to which his or her authorisation is subject</t>
  </si>
  <si>
    <t>221I(1B)</t>
  </si>
  <si>
    <t xml:space="preserve">A person must not act as an authorised officer unless he or she has been issued with an identity card </t>
  </si>
  <si>
    <t>221I(3)</t>
  </si>
  <si>
    <t>A person issued with an identity card under this section must produce it on being requested to do so</t>
  </si>
  <si>
    <t>221O(1)</t>
  </si>
  <si>
    <t>If a person's authorisation is revoked by the Secretary under section 221L; or ceases to exist by force of section 221N— the person must immediately deliver to the Secretary the identity card issued to him or her under section 221I(1)</t>
  </si>
  <si>
    <t>221O(2)</t>
  </si>
  <si>
    <t>If an identity card issued becomes illegible, is altered, is defaced the person issued with that identity card must immediately deliver the identity card to the Secretary</t>
  </si>
  <si>
    <t>221P</t>
  </si>
  <si>
    <t>If an identity card issued under section 221I to a person authorised under section 221AB is lost, stolen or destroyed, the person issued with that identity card must immediately notify, in writing, the Secretary of that fact.</t>
  </si>
  <si>
    <t>221R</t>
  </si>
  <si>
    <t>A person must not falsely represent himself or herself to be an authorised officer</t>
  </si>
  <si>
    <t>221X(1)(a)</t>
  </si>
  <si>
    <t>Without The Permission of the Head, Transport for Victoria, Driving Or Conveying  An Over-Dimensional Vehicle Across Railway Tracks - a vehicle with a mass limit that exceeds a mass limit for that vehicle under the Road Safety (Vehicles) Regulations 2009</t>
  </si>
  <si>
    <t>221X(1)(b)</t>
  </si>
  <si>
    <t>Without The Permission of the Head, Transport for Victoria, Driving Or Conveying  An Over-Dimensional Vehicle Across Railway Tracks - a vehicle which, either by itself or in combination with any load carried by it, exceeds (I) the maximum allowable length; or (ii) the maximum allowable height (when measured from the highest surface of the track to be crossed); or (iii) the maximum allowable width specified by notice under section 221ZA</t>
  </si>
  <si>
    <t>221X(1)(c)</t>
  </si>
  <si>
    <t xml:space="preserve">Without The Permission of the Head, Transport for Victoria, Driving Or Conveying An Over-Dimensional Vehicle Across Railway Tracks That May Obstruct, Displace Or Interfere With Track Or Overhead Power Line </t>
  </si>
  <si>
    <t>221X(2)(a)</t>
  </si>
  <si>
    <t>Driving Or Conveying An Over-Dimensional Vehicle Across Tramway Tracks Without Permission - a vehicle with a mass limit that exceeds a mass limit for that vehicle under the Road Safety (Vehicles) Regulations 2009</t>
  </si>
  <si>
    <t>221X(2)(b)</t>
  </si>
  <si>
    <t>Driving Or Conveying An Over-Dimensional Vehicle Across Tramway Tracks Without Permission - a vehicle which, either by itself or in combination with any load carried by it, exceeds (i) the maximum allowable length; or (ii) the maximum allowable height (when measured from the highest surface of the track to be crossed); or (iii) the maximum allowable width specified by notice under section 221ZA</t>
  </si>
  <si>
    <t>221X(2)(c)</t>
  </si>
  <si>
    <t xml:space="preserve">Driving Or Conveying Across Tramway Tracks An Over-Dimensional Vehicle That May Obstruct, Displace Or Interfere With Track Or Overhead Power Line Without Permission </t>
  </si>
  <si>
    <t>221XD</t>
  </si>
  <si>
    <t xml:space="preserve">Failing To Comply With Conditions In Permission of the Head, Transport for Victoria To Drive Or Convey An Over-Dimensional Vehicle Across Railway Or Tramway Tracks </t>
  </si>
  <si>
    <t>221Y(1)</t>
  </si>
  <si>
    <t xml:space="preserve">Operator Of Over-Dimensional Or Obstructive Vehicles Crossing Tracks Without Permission Also Guilty Of Offence </t>
  </si>
  <si>
    <t>221ZB</t>
  </si>
  <si>
    <t>A person must not take or attempt to take an animal across railway tracks at a pedestrian or level crossing (a) when warning signals or devices are operating at the crossing; or (b) when gates at the crossing are closed or locked; or (c) when a rail vehicle is entering the crossing; or (d) when a rail vehicle can be seen or heard approaching and there would be a danger of a collision with the animal if it entered the crossing; or (e) if the crossing or the path beyond the crossing is blocked; or (f) when directed not to do so by an authorised person</t>
  </si>
  <si>
    <t>221ZC</t>
  </si>
  <si>
    <t>A person must not place any thing on a railway track or a tramway track unless the person is driving a vehicle and places the vehicle on a railway track or tramway track in the normal course of driving</t>
  </si>
  <si>
    <t>221ZD(1)</t>
  </si>
  <si>
    <t>Mounting Part Of Vehicle Not Meant For Travel (adult)</t>
  </si>
  <si>
    <t>Mounting Part Of Vehicle Not Meant For Travel (child)</t>
  </si>
  <si>
    <t>221ZD(2)</t>
  </si>
  <si>
    <t>Walking Or Climbing On Any Part Of Rail Premises Not Intended For Passenger Use (adult)</t>
  </si>
  <si>
    <t>Walking Or Climbing On Any Part Of Rail Premises Not Intended For Passenger Use (child)</t>
  </si>
  <si>
    <t>221ZE(1)</t>
  </si>
  <si>
    <t>Travelling On Part Of Vehicle Not Meant For Travel (adult)</t>
  </si>
  <si>
    <t>Travelling On Part Of Vehicle Not Meant For Travel (child)</t>
  </si>
  <si>
    <t>221ZE(2)</t>
  </si>
  <si>
    <t>Attaching Self Or Another Person To Rail Or Road Vehicle When Riding A Bicycle Or Other Wheeled Recreational Device Or Wheeled Toy (adult)</t>
  </si>
  <si>
    <t>Attaching Self Or Another Person To Rail Or Road Vehicle When Riding A Bicycle Or Other Wheeled Recreational Device Or Wheeled Toy (child)</t>
  </si>
  <si>
    <t>221ZF(a)</t>
  </si>
  <si>
    <t>Applying Brake Or Emergency Device On Vehicle Without Reasonable Excuse (adult)</t>
  </si>
  <si>
    <t>Applying Brake Or Emergency Device On Vehicle Without Reasonable Excuse (child)</t>
  </si>
  <si>
    <t>221ZF(b)</t>
  </si>
  <si>
    <t>Using Emergency Device On Premises Without Reasonable Excuse (adult)</t>
  </si>
  <si>
    <t>Using Emergency Device On Premises Without Reasonable Excuse (child)</t>
  </si>
  <si>
    <t>221ZG</t>
  </si>
  <si>
    <t>Causing Vehicle To Be Stopped Without Reasonable Excuse (adult)</t>
  </si>
  <si>
    <t>Causing Vehicle To Be Stopped Without Reasonable Excuse (child)</t>
  </si>
  <si>
    <t>221ZH(1)</t>
  </si>
  <si>
    <t>Moving, Interfering Or Tampering With, Or Operating Equipment Or Vehicle Without Permission Of An Authorised Person - any equipment, rail vehicle or road vehicle, owned or operated by a passenger transport company, bus company or the Head, Transport for Victoria in connection with the operation of a passenger service (adult)</t>
  </si>
  <si>
    <t>Moving, Interfering Or Tampering With, Or Operating Equipment Or Vehicle Without Permission Of An Authorised Person - any equipment, rail vehicle or road vehicle, owned or operated by a passenger transport company, bus company or the Head, Transport for Victoria in connection with the operation of a passenger service (child)</t>
  </si>
  <si>
    <t>221ZH(2)</t>
  </si>
  <si>
    <t>Moving, Interfering Or Tampering With, Or Operating Equipment Or Vehicle Without Permission Of An Authorised Person - any equipment, rail vehicle, owned or operated by a rail freight operator in connection with its rail freight service or by Rail Track (adult)</t>
  </si>
  <si>
    <t>Moving, Interfering Or Tampering With, Or Operating Equipment Or Vehicle Without Permission Of An Authorised Person - any equipment, rail vehicle, owned or operated by a rail freight operator in connection with its rail freight service or by Rail Track (child)</t>
  </si>
  <si>
    <t>221ZI</t>
  </si>
  <si>
    <t xml:space="preserve">Causing Or Permitting Drainage Or Sewage To Flow Or Empty Onto Land Or Premises Of Rail Track </t>
  </si>
  <si>
    <t>222B</t>
  </si>
  <si>
    <r>
      <t>Moving, Interfering Or Tampering With Equipment Owned Or Operated By The Head, Transport for Victoria</t>
    </r>
    <r>
      <rPr>
        <sz val="10"/>
        <color rgb="FFFF0000"/>
        <rFont val="Arial"/>
        <family val="2"/>
      </rPr>
      <t xml:space="preserve"> </t>
    </r>
    <r>
      <rPr>
        <sz val="10"/>
        <rFont val="Arial"/>
        <family val="2"/>
      </rPr>
      <t>(adult)</t>
    </r>
  </si>
  <si>
    <t>Moving, Interfering Or Tampering With Equipment Owned Or Operated By The Head, Transport for Victoria (child)</t>
  </si>
  <si>
    <t>Trespassing (adult)</t>
  </si>
  <si>
    <t>Trespassing (child)</t>
  </si>
  <si>
    <t>In the case of a corporation</t>
  </si>
  <si>
    <t>In any other case</t>
  </si>
  <si>
    <t>225(2)</t>
  </si>
  <si>
    <t>Offence to assault or obstruct officers etc. A person must not, without reasonable excuse, assault or incite or encourage any other person to assault an officer or an officer's assistant</t>
  </si>
  <si>
    <t>225(3)</t>
  </si>
  <si>
    <t>225B</t>
  </si>
  <si>
    <t>225C(2)</t>
  </si>
  <si>
    <t>225C(3)</t>
  </si>
  <si>
    <t>228DA</t>
  </si>
  <si>
    <t>A passenger transport company or bus company or the Bus Association Victoria must not do, or omit to do, anything that is in breach of a condition to which its accreditation is subject</t>
  </si>
  <si>
    <t>228DB</t>
  </si>
  <si>
    <t>A passenger transport company, a bus company or the Bus Association Victoria must not employ or engage a person to act as an authorised officer without being accredited to do so under this Division</t>
  </si>
  <si>
    <t>228G</t>
  </si>
  <si>
    <t>228H(1)</t>
  </si>
  <si>
    <t>A company that holds an accreditation (other than a temporary accreditation) must notify the Secretary (in writing) of any relevant incident or occurrence within 48 hours after the incident or occurrence took place</t>
  </si>
  <si>
    <t>228H(4)</t>
  </si>
  <si>
    <t xml:space="preserve">A company that receives a request by the Secretary for a report from a company that holds an accreditation (other than a temporary accreditation)  on any matter related to the authorised officers employed or engaged by the company, the company must comply with that request within the period specified by the Secretary </t>
  </si>
  <si>
    <t>228H(6)</t>
  </si>
  <si>
    <t xml:space="preserve">A company must comply with any request for further information on the incident or occurrence to which a notification relates; or in relation to a report provided to the Secretary </t>
  </si>
  <si>
    <t>228HA(1)</t>
  </si>
  <si>
    <t>228QA(6)</t>
  </si>
  <si>
    <t>A passenger transport company on whom an improvement notice is served must comply with the notice</t>
  </si>
  <si>
    <t>Failing to return an identity card on ceasing to be a port safety officer</t>
  </si>
  <si>
    <t>Enter a secure area</t>
  </si>
  <si>
    <t>Fail to assist port safety officer during entry</t>
  </si>
  <si>
    <t>251A(1)</t>
  </si>
  <si>
    <t>A person who finds lost property in or on any public transport property of a passenger transport company must deliver the lost property to that passenger transport company</t>
  </si>
  <si>
    <t>Conveying or bringing any thing likely to injure or endanger person or damage property (adult)</t>
  </si>
  <si>
    <t>Conveying or bringing any thing likely to injure or endanger person or damage property (child)</t>
  </si>
  <si>
    <t>Conveying or bringing any thing after being informed that the thing is likely to injure or endanger any person or damage property (adult)</t>
  </si>
  <si>
    <t>Conveying or bringing any thing after being informed that the thing is likely to injure or endanger any person or damage property (child)</t>
  </si>
  <si>
    <t>Protruding part of body or object from public transport vehicle while vehicle is in motion (adult)</t>
  </si>
  <si>
    <t>Protruding part of body or object from public transport vehicle while vehicle is in motion (child)</t>
  </si>
  <si>
    <t>Throwing or dropping any thing from vehicle or premises (adult)</t>
  </si>
  <si>
    <t>Throwing or dropping any thing from vehicle or premises (child)</t>
  </si>
  <si>
    <t>Creating an obstruction in or on a vehicle or premises without reasonable excuse (adult)</t>
  </si>
  <si>
    <t>Creating an obstruction in or on a vehicle or premises without reasonable excuse (child)</t>
  </si>
  <si>
    <t>10(2)</t>
  </si>
  <si>
    <t>A person in or on a public transport vehicle or public transport premises must not do anything which is likely to cause an obstruction without reasonable excuse</t>
  </si>
  <si>
    <t>Bringing a bicycle into a metropolitan train through the first door of the first carriage (adult)</t>
  </si>
  <si>
    <t>Bringing a bicycle into a metropolitan train through the first door of the first carriage (child)</t>
  </si>
  <si>
    <t>11(2)</t>
  </si>
  <si>
    <t>Being in possession of a bicycle near the first door inside the first carriage (adult)</t>
  </si>
  <si>
    <t>Being in possession of a bicycle near the first door inside the first carriage (child)</t>
  </si>
  <si>
    <t>Bringing bicycle onto a tram or tram stop platform (adult)</t>
  </si>
  <si>
    <t>Bringing bicycle onto a tram or tram stop platform (child)</t>
  </si>
  <si>
    <t>11(4)</t>
  </si>
  <si>
    <t>Bringing bicycle onto bus (adult)</t>
  </si>
  <si>
    <t xml:space="preserve">Brining bicycle onto bus (child) </t>
  </si>
  <si>
    <t>Riding bicycle, etc on vehicle (adult)</t>
  </si>
  <si>
    <t>riding bicycle, etc on vehicle (child)</t>
  </si>
  <si>
    <t>13(1)</t>
  </si>
  <si>
    <t>Driving, riding or parking on any part of premises not set aside for use of vehicles</t>
  </si>
  <si>
    <t>Failing to obey parking control signs on premises</t>
  </si>
  <si>
    <t>13(3)</t>
  </si>
  <si>
    <t>Failing to obey traffic control devices on premises (adult)</t>
  </si>
  <si>
    <t>Failing to obey traffic control devices on premises (child)</t>
  </si>
  <si>
    <t>13(4)</t>
  </si>
  <si>
    <t>A person must not drive or ride a vehicle or a wheeled recreational device on public transport premises in a manner likely to cause injury to or to endanger any person or to damage property</t>
  </si>
  <si>
    <t>Parking a vehicle on premises in a manner likely to cause an obstruction</t>
  </si>
  <si>
    <t>13(6)</t>
  </si>
  <si>
    <t>Failing to comply with direction when driving, riding or parking a vehicle etc on premises</t>
  </si>
  <si>
    <t>14(1)</t>
  </si>
  <si>
    <t>Entering or leaving a public transport vehicle while vehicle is in motion without reasonable excuse (adult)</t>
  </si>
  <si>
    <t>Entering or leaving a public transport vehicle while vehicle is in motion without reasonable excuse (child)</t>
  </si>
  <si>
    <t>14(2)</t>
  </si>
  <si>
    <t>Exiting or entering through wrong doorway or other than through entrance or exit provided for passengers or the public without reasonable excuse (adult)</t>
  </si>
  <si>
    <t>Exiting or entering through wrong doorway or other than through entrance or exit provided for passengers or the public without reasonable excuse (child)</t>
  </si>
  <si>
    <t>14(3)</t>
  </si>
  <si>
    <t>14(4)</t>
  </si>
  <si>
    <t>Entering or leaving a vehicle through an emergency exit other than in an emergency without reasonable excuse (adult)</t>
  </si>
  <si>
    <t>Entering or leaving a vehicle through an emergency exit other than in an emergency without reasonable excuse (child)</t>
  </si>
  <si>
    <t>14(5)</t>
  </si>
  <si>
    <t>Jumping or climbing over barrier without reasonable excuse (adult)</t>
  </si>
  <si>
    <t>Jumping or climbing over barrier without reasonable excuse (child)</t>
  </si>
  <si>
    <t>14(6)</t>
  </si>
  <si>
    <t>Entering, leaving, or attempting to enter or leave vehicle which has not stopped for that purpose without reasonable excuse (adult)</t>
  </si>
  <si>
    <t>Entering, leaving, or attempting to enter or leave vehicle which has not stopped for that purpose without reasonable excuse (child)</t>
  </si>
  <si>
    <t>14(7)</t>
  </si>
  <si>
    <t>15(2)</t>
  </si>
  <si>
    <t>Travelling or attempting to travel on part of bus not intended for purpose of travel without reasonable excuse (adult)</t>
  </si>
  <si>
    <t>Travelling or attempting to travel on part of bus not intended for purpose of travel without reasonable excuse (child)</t>
  </si>
  <si>
    <t>15(3)</t>
  </si>
  <si>
    <t>Mounting part of bus not intended for the purpose of travel by passengers without reasonable excuse (adult)</t>
  </si>
  <si>
    <t>Mounting part of bus not intended for the purpose of travel by passengers without reasonable excuse (child)</t>
  </si>
  <si>
    <t>15(4)</t>
  </si>
  <si>
    <t>Stepping, standing, sitting, kneeling or lying on or holding on an exterior part of a public transport vehicle while vehicle is in motion without reasonable excuse (adult)</t>
  </si>
  <si>
    <t>Stepping, standing, sitting, kneeling or lying on or holding on an exterior part of a public transport vehicle while vehicle is in motion without reasonable excuse (child)</t>
  </si>
  <si>
    <t>15(5)</t>
  </si>
  <si>
    <t>Person in or on bicycle, etc attaching to exterior of bus (adult)</t>
  </si>
  <si>
    <t>Person in or on bicycle, etc attaching to exterior of bus (child)</t>
  </si>
  <si>
    <t>16(a)</t>
  </si>
  <si>
    <t>Unlocking lock or opening a locked door of vehicle without reasonable excuse (adult)</t>
  </si>
  <si>
    <t>Unlocking lock or opening a locked door of vehicle without reasonable excuse (child)</t>
  </si>
  <si>
    <t>16(b)</t>
  </si>
  <si>
    <t>Locking unlocked door of vehicle without reasonable excuse (adult)</t>
  </si>
  <si>
    <t>Locking unlocked door of vehicle without reasonable excuse (child)</t>
  </si>
  <si>
    <t>16(c)</t>
  </si>
  <si>
    <t>Interfering with gates or doors on vehicle or premises without reasonable excuse (adult)</t>
  </si>
  <si>
    <t>Interfering with gates or doors on vehicle or premises without reasonable excuse (child)</t>
  </si>
  <si>
    <t>16(d)</t>
  </si>
  <si>
    <t>16(e)</t>
  </si>
  <si>
    <t>Interfering with automatic doors of vehicle or premises without reasonable excuse (adult)</t>
  </si>
  <si>
    <t>Interfering with automatic doors of vehicle or premises without reasonable excuse (child)</t>
  </si>
  <si>
    <t>16(f)</t>
  </si>
  <si>
    <t>16(g)</t>
  </si>
  <si>
    <t>16(h)</t>
  </si>
  <si>
    <t>Opening or holding open external access doors on public transport vehicles while vehicle in motion without reasonable excuse (adult)</t>
  </si>
  <si>
    <t>Opening or holding open external access doors on public transport vehicles while vehicle in motion without reasonable excuse (child)</t>
  </si>
  <si>
    <t>Interfering etc. with bus or bus equipment without reasonable excuse (adult)</t>
  </si>
  <si>
    <t>Interfering etc. with bus or bus equipment without reasonable excuse (child)</t>
  </si>
  <si>
    <t>Applying brake or using emergency device on a bus without reasonable excuse (adult)</t>
  </si>
  <si>
    <t>applying brake or using emergency device on a bus without reasonable excuse (child)</t>
  </si>
  <si>
    <t>Destroying, damaging or defacing property (adult)</t>
  </si>
  <si>
    <t>Destroying, damaging or defacing property (child)</t>
  </si>
  <si>
    <t>Lighting fire in or on vehicle or premises (adult)</t>
  </si>
  <si>
    <t>Lighting fire in or on vehicle or premises (child)</t>
  </si>
  <si>
    <t>21(3)</t>
  </si>
  <si>
    <t>Leaving a fire before it is completely extinguished (adult)</t>
  </si>
  <si>
    <t>Leaving a fire before it is completely extinguished (child)</t>
  </si>
  <si>
    <t>21(4)</t>
  </si>
  <si>
    <t>Bringing, or causing to be brought, burning substance onto vehicle or premises (adult)</t>
  </si>
  <si>
    <t>Bringing, or causing to be brought, burning substance onto vehicle or premises (child))</t>
  </si>
  <si>
    <t>21(5)</t>
  </si>
  <si>
    <t>21(6)</t>
  </si>
  <si>
    <t>Throwing or dropping, or causing to be thrown or dropped, a burning substance onto or from a vehicle or premises (adult)</t>
  </si>
  <si>
    <t>Throwing or dropping, or causing to be thrown or dropped, a burning substance onto or from a vehicle or premises (child)</t>
  </si>
  <si>
    <t>21(7)</t>
  </si>
  <si>
    <t>21(8)</t>
  </si>
  <si>
    <t>Throwing burning substance at vehicle or premises (adult)</t>
  </si>
  <si>
    <t>Throwing burning substance at vehicle or premises (child)</t>
  </si>
  <si>
    <t>Pedestrian crossing or attempting to cross railway or tramway tracks other than at crossing place (adult)</t>
  </si>
  <si>
    <t>Pedestrian crossing or attempting to cross railway or tramway tracks other than at crossing place (child)</t>
  </si>
  <si>
    <t>Pedestrian crossing railway or tramway tracks while gates closed (adult)</t>
  </si>
  <si>
    <t>Pedestrian crossing railway or tramway tracks while gates closed (child)</t>
  </si>
  <si>
    <t>Pedestrian crossing tracks when warning signals or devices operating (adult)</t>
  </si>
  <si>
    <t>Pedestrian crossing tracks when warning signals or devices operating (child)</t>
  </si>
  <si>
    <t>22(2)(c)</t>
  </si>
  <si>
    <t>Pedestrian crossing tracks when train or tram in sight or heard approaching (adult)</t>
  </si>
  <si>
    <t>Pedestrian crossing tracks when train or tram in sight or heard approaching (child)</t>
  </si>
  <si>
    <t>22(2)(d)</t>
  </si>
  <si>
    <t>Pedestrian crossing tracks when train or tram is on or entering crossing (adult)</t>
  </si>
  <si>
    <t>Pedestrian crossing tracks when train or tram is on or entering crossing (child)</t>
  </si>
  <si>
    <t>22(2)(e)</t>
  </si>
  <si>
    <t>Pedestrian crossing tracks when crossing or path beyond crossing is blocked (adult)</t>
  </si>
  <si>
    <t>Pedestrian crossing tracks when crossing or path beyond crossing is blocked (child)</t>
  </si>
  <si>
    <t>22(2)(f)</t>
  </si>
  <si>
    <t>Pedestrian crossing tracks against authorised person's direction (adult)</t>
  </si>
  <si>
    <t>Pedestrian crossing tracks against authorised person's direction (child)</t>
  </si>
  <si>
    <t>23(1)</t>
  </si>
  <si>
    <t>Driving or riding across railway or designated tramway tracks other than at a level crossing (adult)</t>
  </si>
  <si>
    <t>Driving or riding across railway or designated tramway tracks other than at a level crossing (child)</t>
  </si>
  <si>
    <t>23(2)(a)</t>
  </si>
  <si>
    <t>Driving or riding across railway or designated tramway tracks when warning signals are operating (adult)</t>
  </si>
  <si>
    <t>Driving or riding across railway or designated tramway tracks when warning signals are operating (child)</t>
  </si>
  <si>
    <t>23(2)(b)</t>
  </si>
  <si>
    <t>Driving or riding across railway or designated tramway tracks when gates closed (adult)</t>
  </si>
  <si>
    <t>Driving or riding across railway or designated tramway tracks when gates closed (child)</t>
  </si>
  <si>
    <t>23(2)(c)</t>
  </si>
  <si>
    <t>Driving or riding across railway or designated tramway tracks when a train or tram approaching (adult)</t>
  </si>
  <si>
    <t>Driving or riding across railway or designated tramway tracks when a train or tram approaching (child)</t>
  </si>
  <si>
    <t>23(2)(d)</t>
  </si>
  <si>
    <t>Driving or riding across railway or designated tramway tracks when crossing or road beyond is blocked (adult)</t>
  </si>
  <si>
    <t>Driving or riding across railway or designated tramway tracks when crossing or road beyond is blocked (child)</t>
  </si>
  <si>
    <t>23(2)(e)</t>
  </si>
  <si>
    <t>Driving or riding across railway or designated tramway tracks hewn train or tram is on or entering crossing (adult)</t>
  </si>
  <si>
    <t>Driving or riding across railway or designated tramway tracks hewn train or tram is on or entering crossing (child)</t>
  </si>
  <si>
    <t>23(2)(f)</t>
  </si>
  <si>
    <t>Driving or riding across railway or designated tramway tracks against authorised person's directions (adult)</t>
  </si>
  <si>
    <t>Driving or riding across railway or designated tramway tracks against authorised person's directions (child)</t>
  </si>
  <si>
    <t>24(1)</t>
  </si>
  <si>
    <t>Stopping vehicle, etc. on level crossing between boom gates (adult)</t>
  </si>
  <si>
    <t>Stopping vehicle, etc. on level crossing between boom gates (child)</t>
  </si>
  <si>
    <t>Standing on level crossing between boom gates when closed (adult)</t>
  </si>
  <si>
    <t>Standing on level crossing between boom gates when closed (child)</t>
  </si>
  <si>
    <t>Stopping in an area between boom gates against authorised person's directions (adult)</t>
  </si>
  <si>
    <t>Stopping in an area between boom gates against authorised person's directions (child)</t>
  </si>
  <si>
    <t>25(1)</t>
  </si>
  <si>
    <t>Entering a place between platforms where there is a railway track without reasonable excuse (adult)</t>
  </si>
  <si>
    <t>Entering a place between platforms where there is a railway track without reasonable excuse (child)</t>
  </si>
  <si>
    <t>25(2)</t>
  </si>
  <si>
    <t>Entering a place between platforms where there is a tramway track without reasonable excuse (adult)</t>
  </si>
  <si>
    <t>Entering a place between platforms where there is a tramway track without reasonable excuse (child)</t>
  </si>
  <si>
    <t>25(3)</t>
  </si>
  <si>
    <t>Descending from a platform onto a railway or designated tramway track other than at crossing place without reasonable excuse (adult)</t>
  </si>
  <si>
    <t>Descending from a platform onto a railway or designated tramway track other than at crossing place without reasonable excuse (child)</t>
  </si>
  <si>
    <t>25(4)</t>
  </si>
  <si>
    <t>Entering onto a railway or designated tramway track other than at crossing place without reasonable excuse (adult)</t>
  </si>
  <si>
    <t>Entering onto a railway or designated tramway track other than at crossing place without reasonable excuse (child)</t>
  </si>
  <si>
    <t>25A(1)</t>
  </si>
  <si>
    <t>Enter or travel in a passenger vehicle without wearing a face covering if a pandemic order is in force that requires a person to wear a face covering in that circumstance (adult)</t>
  </si>
  <si>
    <t>Enter or travel in a passenger vehicle without wearing a face covering if a pandemic order is in force that requires a person to wear a face covering in that circumstance (child of or over the age of 15 years)</t>
  </si>
  <si>
    <t>Enter or travel in a passenger vehicle without wearing a face covering if a pandemic order is in force that requires a person to wear a face covering in that circumstance (child under the age of 15 years)</t>
  </si>
  <si>
    <t>25A(2)</t>
  </si>
  <si>
    <t>Be in or on a a railway station, a tram stop shelter or bus stop shelter or a tram stop platform without wearing a face covering if a pandemic order is in force that requires a person to wear a face covering (adult)</t>
  </si>
  <si>
    <t>Be in or on a a railway station, a tram stop shelter or bus stop shelter or a tram stop platform without wearing a face covering if a pandemic order is in force that requires a person to wear a face covering (child of or over the age of 15 years)</t>
  </si>
  <si>
    <t>Be in or on a a railway station, a tram stop shelter or bus stop shelter or a tram stop platform without wearing a face covering if a pandemic order is in force that requires a person to wear a face covering (child under the age of 15 years)</t>
  </si>
  <si>
    <t>26(a)</t>
  </si>
  <si>
    <t>A person in or on a public transport vehicle or public transport premises must not use indecent, obscene, offensive or threatening language (adult)</t>
  </si>
  <si>
    <t>A person in or on a public transport vehicle or public transport premises must not use indecent, obscene, offensive or threatening language (child)</t>
  </si>
  <si>
    <t>26(b)</t>
  </si>
  <si>
    <t>A person in or on a public transport vehicle or public transport premises must not behave in an indecent, obscene, offensive, threatening, disorderly or riotous manner (adult)</t>
  </si>
  <si>
    <t>A person in or on a public transport vehicle or public transport premises must not behave in an indecent, obscene, offensive, threatening, disorderly or riotous manner (child)</t>
  </si>
  <si>
    <t>Conveying or bringing any thing likely to annoy or disturb (adult)</t>
  </si>
  <si>
    <t>Conveying or bringing any thing likely to annoy or disturb (child)</t>
  </si>
  <si>
    <t>27(2)</t>
  </si>
  <si>
    <t>A person in or on a public transport vehicle or public transport premises must not commit a nuisance or act in a way that is likely to interfere with the comfort of another person</t>
  </si>
  <si>
    <t>Playing a musical instrument (adult)</t>
  </si>
  <si>
    <t>Playing a musical instrument (child)</t>
  </si>
  <si>
    <t>Playing sound equipment (adult)</t>
  </si>
  <si>
    <t>Playing sound equipment (child)</t>
  </si>
  <si>
    <t>Selling, offering for hire or touting (adult)</t>
  </si>
  <si>
    <t>Selling, offering for hire or touting (child)</t>
  </si>
  <si>
    <t>Distributing handbills, soliciting money or goods or busking (adult)</t>
  </si>
  <si>
    <t>Distributing handbills, soliciting money or goods or busking (child)</t>
  </si>
  <si>
    <t>Drinking liquor on any vehicle or premises (adult)</t>
  </si>
  <si>
    <t>Drinking liquor on any vehicle or premises (child)</t>
  </si>
  <si>
    <t>Possessing an open container of liquor on any vehicle or premises (adult)</t>
  </si>
  <si>
    <t>Possessing an open container of liquor on any vehicle or premises (child)</t>
  </si>
  <si>
    <t>Smoking in or on vehicle, tram stop shelter, bus stop shelter, train platform, designated area, tram stop platform or where there is a sign (adult)</t>
  </si>
  <si>
    <t>Smoking in or on vehicle, tram stop shelter, bus stop shelter, train platform, designated area, tram stop platform or where there is a sign (child)</t>
  </si>
  <si>
    <t>32(2)</t>
  </si>
  <si>
    <t>A passenger transport company or a bus company must ensure, so far as is reasonably practicable, that acceptable no smoking signs are displayed in a public transport vehicle in places where a person on that vehicle is reasonably likely to see one or more of the signs</t>
  </si>
  <si>
    <t>Littering on a vehicle or premises (adult)</t>
  </si>
  <si>
    <t>Littering on a vehicle or premises (child)</t>
  </si>
  <si>
    <t>33(2)</t>
  </si>
  <si>
    <t>Leaving or depositing any thing in or on a vehicle or premises that may endanger any person or property (adult)</t>
  </si>
  <si>
    <t>Leaving or depositing any thing in or on a vehicle or premises that may endanger any person or property (child)</t>
  </si>
  <si>
    <t>Spitting in, on or at a public transport vehicle or public transport premises (adult)</t>
  </si>
  <si>
    <t>Spitting in, on or at a public transport vehicle or public transport premises (child)</t>
  </si>
  <si>
    <t>Spitting at or on another person (adult)</t>
  </si>
  <si>
    <t>Spitting at or on another person (child)</t>
  </si>
  <si>
    <t>35(1)</t>
  </si>
  <si>
    <t>Placing feet other than on the floor or a part of a public transport vehicle designed for the placing of feet without reasonable excuse (adult)</t>
  </si>
  <si>
    <t>Placing feet other than on the floor or a part of a public transport vehicle designed for the placing of feet without reasonable excuse (child)</t>
  </si>
  <si>
    <t>35(2)</t>
  </si>
  <si>
    <t>Placing feet on furniture of a passenger transport company or bus company without reasonable excuse (adult)</t>
  </si>
  <si>
    <t>Placing feet on furniture of a passenger transport company or bus company without reasonable excuse (child)</t>
  </si>
  <si>
    <t>Failing to place luggage as directed by authorised person (adult)</t>
  </si>
  <si>
    <t>Failing to place luggage as directed by authorised person (child)</t>
  </si>
  <si>
    <t>Graffiti (adult)</t>
  </si>
  <si>
    <t>Graffiti (child)</t>
  </si>
  <si>
    <t xml:space="preserve">Scratching or burning a public transport vehicle or premises (adult) </t>
  </si>
  <si>
    <t>Scratching or burning a public transport vehicle or premises (child)</t>
  </si>
  <si>
    <t>Taking animal onto public transport vehicle or public transport premises (adult)</t>
  </si>
  <si>
    <t>Taking animal onto public transport vehicle or public transport premises (child)</t>
  </si>
  <si>
    <t>39(3)</t>
  </si>
  <si>
    <t>Failing to remove matter emanating from dog or other animal or from the animal's container (adult)</t>
  </si>
  <si>
    <t>Failing to remove matter emanating from dog or other animal or from the animal's container (child)</t>
  </si>
  <si>
    <t>39(5)</t>
  </si>
  <si>
    <t>Failing to remove animal after being asked to do so by authorised person (conduct) (adult)</t>
  </si>
  <si>
    <t>Failing to remove animal after being asked to do so by authorised person (conduct) (child)</t>
  </si>
  <si>
    <t>Allowing animal to occupy seat or preventing another person from using the seat (adult)</t>
  </si>
  <si>
    <t>Allowing animal to occupy seat or preventing another person from using the seat (child)</t>
  </si>
  <si>
    <t>A person must not allow an animal to stray or wander onto or into a public transport vehicle or onto public transport premises.</t>
  </si>
  <si>
    <t>Failing to vacate a designated special needs seat on request to enable it to be occupied by a person with special needs (adult)</t>
  </si>
  <si>
    <t>Failing to vacate a designated special needs seat on request to enable it to be occupied by a person with special needs (child)</t>
  </si>
  <si>
    <t>If a person who is not a person with special needs is sitting in a seat other than a designated special needs seat on a public transport vehicle or public transport premises and is requested to vacate the seat by or on behalf of a person with special needs or by an authorised person (conduct) to enable the person with special needs to occupy the seat, that person must vacate the seat</t>
  </si>
  <si>
    <t>Failing to vacate designated wheelchair area on request (adult)</t>
  </si>
  <si>
    <t>Failing to vacate designated wheelchair area on request (child)</t>
  </si>
  <si>
    <t>Continuing to occupy unreserved seat (adult)</t>
  </si>
  <si>
    <t>Continuing to occupy unreserved seat (child)</t>
  </si>
  <si>
    <t xml:space="preserve">A person must not, without obtaining permission from an authorised person (conduct), occupy a compartment, sleeping berth, seat or other place in a public transport vehicle contrary to— 
(a) a condition determined by the Secretary under section 220D(1) of the Act; or
(b) a condition of travel specified in writing by the passenger transport company or the bus company.
</t>
  </si>
  <si>
    <t>Failing to comply with a request from an authorised person (adult)</t>
  </si>
  <si>
    <t>Failing to comply with a request from an authorised person (child)</t>
  </si>
  <si>
    <t>Failing to comply with request to leave vehicle or premises (adult)</t>
  </si>
  <si>
    <t>Failing to comply with request to leave vehicle or premises (child)</t>
  </si>
  <si>
    <t>A person must not mark graffiti on any rail asset or railway premises unless the person has first obtained the express consent of the owner or custodian of the rail asset or of the owner, occupier or lessee of the railway premises to do so</t>
  </si>
  <si>
    <t>A person in or on a rail asset or railway premises must not use indecent, obscene, offensive or threatening language</t>
  </si>
  <si>
    <t>A person in or on a rail asset or railway premises must not behave in an obscene, offensive, threatening, disorderly or riotous manner</t>
  </si>
  <si>
    <t>A person must not wilfully trespass on any railway premises or refuse to leave when requested by the owner or occupier</t>
  </si>
  <si>
    <t>A person must not deposit any solid or liquid domestic or commercial waste, refuse, debris or rubbish on any railway premises except in a receptacle provided for that purpose</t>
  </si>
  <si>
    <t>A person must not interfere with or attempt to interfere with any guide-post, bridge hand-rail, sign, notice, light or other fixture or equipment situated or placed on any railway premises unless the person has first obtained the express consent of the owner, occupier or lessee of the railway premises to do so</t>
  </si>
  <si>
    <t>A person must not damage or attempt to damage any guide-post, bridge hand-rail, sign, notice, light or other fixture or equipment situated or placed on any railway premises</t>
  </si>
  <si>
    <t>8(3)</t>
  </si>
  <si>
    <t>A transport safety officer who enters public transport premises or marine premises or rolling stock or bus or boards a vessel must receive reasonable help</t>
  </si>
  <si>
    <t>16(3)</t>
  </si>
  <si>
    <t xml:space="preserve"> A person must not fail or refuse to comply with a direction to the person in control of a specified thing or class of specified things that the specified thing, or class of specified things, that it must not be removed or interfered with except with the permission of the transport safety officer</t>
  </si>
  <si>
    <t>A person must not, without reasonable excuse, fail to comply with a requirement to require production of documents, devices or other things and answers to questions</t>
  </si>
  <si>
    <t>If a transport safety officer restricts access to a seized thing, a person must not tamper, or attempt to tamper, with the thing, or something restricting access to the thing, without a transport safety officer's permission</t>
  </si>
  <si>
    <t>If a transport safety officer makes seized equipment inoperable, a person must not tamper, or attempt to tamper, with the equipment, without a transport safety officer's permission</t>
  </si>
  <si>
    <t>A person must comply with a direction to take a thing to a specified place within a specified time, a transport safety officer may direct the person to return the thing to the place from which it was taken unless the person has a reasonable excuse</t>
  </si>
  <si>
    <t>A person must comply with the request of transport safety officer to provide the person's name and residential address in certain circumstances</t>
  </si>
  <si>
    <t>A master or person operating vessel must stop vessel and provide licence or certificates when directed</t>
  </si>
  <si>
    <t>A person must comply with a direction to provide certain information for compliance and investigative purposes</t>
  </si>
  <si>
    <t>A person on whom an improvement notice is served must comply with the notice within the period specified in the notice unless the person has a reasonable excuse</t>
  </si>
  <si>
    <t>A person on whom a prohibition notice is served must comply with the notice unless the person has a reasonable excuse</t>
  </si>
  <si>
    <t>A person on whom a non-disturbance notice is served must comply with the notice unless the person has a reasonable excuse</t>
  </si>
  <si>
    <t>An accredited bus operator or rail transport operator who has made a transport safety undertaking that is in effect must not contravene the undertaking</t>
  </si>
  <si>
    <t>An accredited bus operator or rail transport operator must not fail to comply with transport safety undertaking order</t>
  </si>
  <si>
    <t>An operator of a bus service or rail transport operator must not, without reasonable excuse, fail to comply with a direction  by the Safety Director</t>
  </si>
  <si>
    <t>103(2)</t>
  </si>
  <si>
    <t>A person must not produce a document in complying or purportedly complying with this Act or a transport safety or infrastructure law or a direction or requirement under this Act or a transport safety or infrastructure law that the person knows to be false or misleading</t>
  </si>
  <si>
    <t>103(3)</t>
  </si>
  <si>
    <t>A person who is subject to a requirement of a supervisory intervention order must not engage in conduct that results in a contravention of the requirement</t>
  </si>
  <si>
    <t>A person who is subject to an exclusion order must not engage in conduct that results in a contravention of the order</t>
  </si>
  <si>
    <t>If a person to whom an identity card has been issued ceases to be a transport safety officer, the person must return the identity card to the Safety Director as soon as practicable</t>
  </si>
  <si>
    <t>A person must not intentionally hinder or obstruct a transport safety officer in exercising his or her powers under this Act or a transport safety or infrastructure law, or induce or attempt to induce any other person to do so</t>
  </si>
  <si>
    <t>A person who is not a transport safety officer must not, in any way, hold himself or herself out to be a transport safety officer</t>
  </si>
  <si>
    <t>A person must not directly or indirectly assault, threaten or intimidate, or attempt to assault, threaten or intimidate, a transport safety officer or a person assisting a transport safety officer</t>
  </si>
  <si>
    <t>A person must not operate a regular passenger service within (or partly within) the State otherwise than under the authority of a service contract</t>
  </si>
  <si>
    <t>A person must not offer a regular passenger service within (or partly within) the State to the public, or a section of the public, otherwise than under the authority of a service contract</t>
  </si>
  <si>
    <t xml:space="preserve">Keeping a copy of PBS vehicle approval while driving </t>
  </si>
  <si>
    <t>-</t>
  </si>
  <si>
    <t>—If a body corporate is found guilty of the offence</t>
  </si>
  <si>
    <t>Keeping a copy of PBS vehicle approval while driving - relevant party to ensure compliance</t>
  </si>
  <si>
    <t>26D(1)</t>
  </si>
  <si>
    <t xml:space="preserve"> Duty of executive of legal entity </t>
  </si>
  <si>
    <t>26E(1)</t>
  </si>
  <si>
    <t xml:space="preserve">Prohibited requests and contracts  </t>
  </si>
  <si>
    <t>26F(1)</t>
  </si>
  <si>
    <t xml:space="preserve">Failing to comply with duty- Category 1 offence  </t>
  </si>
  <si>
    <t>or up to 5Y IMP</t>
  </si>
  <si>
    <t>26G</t>
  </si>
  <si>
    <t xml:space="preserve">Failing to comply with duty- Category 2 offence  </t>
  </si>
  <si>
    <t>26H</t>
  </si>
  <si>
    <t>60(1)(a)</t>
  </si>
  <si>
    <t xml:space="preserve">Compliance with heavy vehicle standards  </t>
  </si>
  <si>
    <t>60(1)(b)</t>
  </si>
  <si>
    <t xml:space="preserve">Contravention of heavy vehicle standard relating to speed limiter </t>
  </si>
  <si>
    <t>79(2)</t>
  </si>
  <si>
    <t xml:space="preserve">Return of permit  </t>
  </si>
  <si>
    <t>80(1)</t>
  </si>
  <si>
    <t xml:space="preserve">Replacement of defaced etc. permit. </t>
  </si>
  <si>
    <t>81(1)</t>
  </si>
  <si>
    <t>81(3)</t>
  </si>
  <si>
    <t>A person must not use a heavy vehicle, or permit a heavy vehicle to be used, on a road in a way that contravenes a condition of a vehicle standards exemption applying to the vehicle</t>
  </si>
  <si>
    <t>82(2)</t>
  </si>
  <si>
    <t>82(3)</t>
  </si>
  <si>
    <t>83(1)</t>
  </si>
  <si>
    <t>83(2)</t>
  </si>
  <si>
    <t>83(3)</t>
  </si>
  <si>
    <t>85(1)</t>
  </si>
  <si>
    <t>86(2)</t>
  </si>
  <si>
    <t>87A(1)</t>
  </si>
  <si>
    <t xml:space="preserve">A person must not use, or permit to be used, on a road a heavy vehicle that is not fitted with an emission control system for each relevant emission if and as required by an applicable heavy vehicle standard.
</t>
  </si>
  <si>
    <t xml:space="preserve"> A person must not use, or permit to be used, on a road a heavy vehicle fitted with an emission control system that is not operating in accordance with the manufacturer’s design.
</t>
  </si>
  <si>
    <t>90(3)</t>
  </si>
  <si>
    <t xml:space="preserve">A person must not tamper with an emission control system fitted to a heavy vehicle.
</t>
  </si>
  <si>
    <t>92(2)</t>
  </si>
  <si>
    <t xml:space="preserve">A person must not fit, or direct the fitting of, a speed limiter to a heavy vehicle in circumstances where the person knows orought reasonably to know that the speed limiter has been tampered with in such a way that, had it been fitted to the vehicle at the time of the tampering, an offence would have been committed against subsection (1).
</t>
  </si>
  <si>
    <t>Minor Risk</t>
  </si>
  <si>
    <t>Substantial Risk</t>
  </si>
  <si>
    <t>Severe Risk</t>
  </si>
  <si>
    <t>5 x the offence for a natural person</t>
  </si>
  <si>
    <t>102(1)(a)</t>
  </si>
  <si>
    <t xml:space="preserve">Compliance with dimension requirements  </t>
  </si>
  <si>
    <t>109(2)</t>
  </si>
  <si>
    <t xml:space="preserve">Warning signals required for rear projection of loads  </t>
  </si>
  <si>
    <t>Compliance with loading requirements</t>
  </si>
  <si>
    <t>129(2)</t>
  </si>
  <si>
    <t>129(3)</t>
  </si>
  <si>
    <t>130(3)</t>
  </si>
  <si>
    <t>Using pilot vehicle with a heavy vehicle that contravenes certain conditions of mass or dimension exemption</t>
  </si>
  <si>
    <t>131(2)</t>
  </si>
  <si>
    <t>133(2)</t>
  </si>
  <si>
    <t>134(1)</t>
  </si>
  <si>
    <t>134(2)</t>
  </si>
  <si>
    <t xml:space="preserve">Using class 2 heavy vehicle  </t>
  </si>
  <si>
    <t>150(1)</t>
  </si>
  <si>
    <t>151(3)</t>
  </si>
  <si>
    <t>152(2)</t>
  </si>
  <si>
    <t>152(3)</t>
  </si>
  <si>
    <t>153A(1)</t>
  </si>
  <si>
    <t xml:space="preserve">Using restricted access vehicle </t>
  </si>
  <si>
    <t>181(3)</t>
  </si>
  <si>
    <t xml:space="preserve">Replacement of defaced etc. permit  </t>
  </si>
  <si>
    <t>184(1)</t>
  </si>
  <si>
    <t>Towing restriction</t>
  </si>
  <si>
    <t>185(2)</t>
  </si>
  <si>
    <t>186(2)</t>
  </si>
  <si>
    <t>186(3)</t>
  </si>
  <si>
    <t>186(4)</t>
  </si>
  <si>
    <t>186(5)</t>
  </si>
  <si>
    <t xml:space="preserve">The responsible entity for the freight container must ensure, so far as is reasonably practicable, the container weight declaration for the container that is given to an operator of the heavy vehicle is not false or misleading.
</t>
  </si>
  <si>
    <t xml:space="preserve">An operator of the heavy vehicle must ensure, so far as is reasonably practicable, the container weight declaration for the container that is given to the vehicle’s driver is not false or misleading.
</t>
  </si>
  <si>
    <t xml:space="preserve">Duty of responsible entity  </t>
  </si>
  <si>
    <t>191(1)</t>
  </si>
  <si>
    <t xml:space="preserve">Duty of operator </t>
  </si>
  <si>
    <t>191(3)</t>
  </si>
  <si>
    <t>Duty of operator- weight declaration</t>
  </si>
  <si>
    <t xml:space="preserve">Duty of driver  </t>
  </si>
  <si>
    <t>Duty of driver - reasonable excuse</t>
  </si>
  <si>
    <t>193(2)</t>
  </si>
  <si>
    <t>228(1)</t>
  </si>
  <si>
    <t xml:space="preserve">Duty of driver to avoid driving while fatigued  </t>
  </si>
  <si>
    <t>250(1)(a)</t>
  </si>
  <si>
    <t xml:space="preserve">The solo driver of a fatigue-regulated heavy vehicle commits an offence if, in any period stated in the standard hours for the driver, the driver works for more than the maximum work time stated in the standard hours for the period </t>
  </si>
  <si>
    <t>Critical Risk</t>
  </si>
  <si>
    <t>250(1)(b)</t>
  </si>
  <si>
    <t xml:space="preserve">The solo driver of a fatigue-regulated heavy vehicle commits an offence if, in any period stated in the standard hours for the driver, the driver rests for less than the minimum rest time stated in the standard hours for the period </t>
  </si>
  <si>
    <t>251(1)(a)</t>
  </si>
  <si>
    <t>The driver of a fatigue-regulated heavy vehicle who is a party to a two-up driving arrangement commits an offence if, in any period stated in the standard hours for the driver, the driver works for more than the maximum work time stated in the standard hours for the period</t>
  </si>
  <si>
    <t>251(1)(b)</t>
  </si>
  <si>
    <t>The driver of a fatigue-regulated heavy vehicle who is a party to a two-up driving arrangement commits an offence if, in any period stated in the standard hours for the driver, the driver rests for less than the minimum rest time stated in the standard hours for the period</t>
  </si>
  <si>
    <t>254(1)(a)</t>
  </si>
  <si>
    <t xml:space="preserve">The solo driver of a fatigue-regulated heavy vehicle commits an offence if, in any period stated in the BFM hours for the driver, the driver works for more than the maximum work time stated in the BFM hours for the period </t>
  </si>
  <si>
    <t>254(1)(b)</t>
  </si>
  <si>
    <t xml:space="preserve">The solo driver of a fatigue-regulated heavy vehicle commits an offence if, in any period stated in the BFM hours for the driver, the driver rests for less than the minimum rest time stated in the BFM hours for the period </t>
  </si>
  <si>
    <t>256(1)(a)</t>
  </si>
  <si>
    <t>The driver of a fatigue-regulated heavy vehicle who is a party to a two-up driving arrangement commits an offence if, in any period stated in the BFM hours for the driver, the driver works for more than the maximum work time stated in the BFM hours for the period (for a severe risk breach)</t>
  </si>
  <si>
    <t>256(1)(b)</t>
  </si>
  <si>
    <t xml:space="preserve">The driver of a fatigue-regulated heavy vehicle who is a party to a two-up driving arrangement commits an offence if, in any period stated in the BFM hours for the driver, the driver rests for less than the minimum rest time stated in the BFM hours for the period </t>
  </si>
  <si>
    <t>258(1)</t>
  </si>
  <si>
    <t xml:space="preserve">The driver of a fatigue-regulated heavy vehicle commits an offence if, in any period stated in the AFM hours for the driver, the driver—
(a) works for more than the maximum work time stated in the AFM hours; or
(b) rests for less than the minimum rest time stated in the AFM hours.
</t>
  </si>
  <si>
    <t xml:space="preserve">The driver of a fatigue-regulated heavy vehicle operating under a work and rest hours exemption commits an offence if, in any period stated in the exemption hours for the exemption, the driver—
(a) works for more than the maximum work time stated in the exemption hours; or
(b) rests for less than the minimum rest time stated in the exemption hours.
</t>
  </si>
  <si>
    <t xml:space="preserve">263(1) </t>
  </si>
  <si>
    <t>264(2)</t>
  </si>
  <si>
    <t>284(2)</t>
  </si>
  <si>
    <t xml:space="preserve">285(1) </t>
  </si>
  <si>
    <t xml:space="preserve">Replacement of defaced permit  </t>
  </si>
  <si>
    <t>286(1)</t>
  </si>
  <si>
    <t>287(2)</t>
  </si>
  <si>
    <t>287(3)</t>
  </si>
  <si>
    <t>288(2)</t>
  </si>
  <si>
    <t>288(3)</t>
  </si>
  <si>
    <t>293(1)</t>
  </si>
  <si>
    <t xml:space="preserve">Two-up driver to provide details </t>
  </si>
  <si>
    <t xml:space="preserve">Recording information in written work diary </t>
  </si>
  <si>
    <t>Time zone of driver’s base must be used</t>
  </si>
  <si>
    <t>305(1)</t>
  </si>
  <si>
    <t>305(2)</t>
  </si>
  <si>
    <t>305(3)</t>
  </si>
  <si>
    <t>307(2)</t>
  </si>
  <si>
    <t>307(3)</t>
  </si>
  <si>
    <t xml:space="preserve">308(1) </t>
  </si>
  <si>
    <t>309(2)</t>
  </si>
  <si>
    <t>310(2)</t>
  </si>
  <si>
    <t>311(2)</t>
  </si>
  <si>
    <t>312(2)</t>
  </si>
  <si>
    <t xml:space="preserve">312(3) </t>
  </si>
  <si>
    <t>313(2)</t>
  </si>
  <si>
    <t>313(3)</t>
  </si>
  <si>
    <t xml:space="preserve">314(2) </t>
  </si>
  <si>
    <t>314(3)</t>
  </si>
  <si>
    <t>315(1)</t>
  </si>
  <si>
    <t xml:space="preserve">Ensuring driver complies with Sdivs 1–4 </t>
  </si>
  <si>
    <t>319(1)</t>
  </si>
  <si>
    <t xml:space="preserve">Records record keeper must have  </t>
  </si>
  <si>
    <t>319A(2)</t>
  </si>
  <si>
    <t>319A(5)</t>
  </si>
  <si>
    <t>321(1)</t>
  </si>
  <si>
    <t>321(3)</t>
  </si>
  <si>
    <t>322(2)</t>
  </si>
  <si>
    <t xml:space="preserve">The driver must, within 21 days after the day on which the driver drove the vehicle, give a copy of the work diary entry recording the information, including any entry made in a supplementary record recording the information for that day, to each person who was a record keeper for the driver on that day, unless the driver has a reasonable excuse.
</t>
  </si>
  <si>
    <t>322(4)</t>
  </si>
  <si>
    <t>323(2)</t>
  </si>
  <si>
    <t>323(3)</t>
  </si>
  <si>
    <t>324(2)</t>
  </si>
  <si>
    <t xml:space="preserve">Record keeper must give information from electronic work diary.
</t>
  </si>
  <si>
    <t>324A(2)</t>
  </si>
  <si>
    <t xml:space="preserve">Record keeper must give record to driver if requested .
</t>
  </si>
  <si>
    <t>325(1)</t>
  </si>
  <si>
    <t>326(1)</t>
  </si>
  <si>
    <t>326(2)</t>
  </si>
  <si>
    <t xml:space="preserve">Possession of purported work records etc. prohibited .
</t>
  </si>
  <si>
    <t xml:space="preserve">False representation about work records prohibited
</t>
  </si>
  <si>
    <t xml:space="preserve">Defacing or changing work records etc. prohibited  
</t>
  </si>
  <si>
    <t>330(1)</t>
  </si>
  <si>
    <t xml:space="preserve">Making entries in someone else’s work records prohibited  
</t>
  </si>
  <si>
    <t xml:space="preserve">Destruction of particular work records prohibited  
</t>
  </si>
  <si>
    <t xml:space="preserve">Offence to remove pages from written work diary  
</t>
  </si>
  <si>
    <t>335(1)</t>
  </si>
  <si>
    <t xml:space="preserve">Person must not tamper with approved electronic recording system
</t>
  </si>
  <si>
    <t xml:space="preserve">336(1) </t>
  </si>
  <si>
    <t>336A(1)</t>
  </si>
  <si>
    <t>341(2)</t>
  </si>
  <si>
    <t>341(3)</t>
  </si>
  <si>
    <t>341(4)</t>
  </si>
  <si>
    <t>341(5)</t>
  </si>
  <si>
    <t>341(7)</t>
  </si>
  <si>
    <t xml:space="preserve">354(3) </t>
  </si>
  <si>
    <t>354(5)</t>
  </si>
  <si>
    <t xml:space="preserve">If, under subsection (3), the holder of the approval gives a person a notice stating the amended conditions of the approval, the person must give a copy of the notice to each other person to whom the person has supplied an electronic recording system the subject of the approval, or a device
forming part of the system.
</t>
  </si>
  <si>
    <t>355(2)</t>
  </si>
  <si>
    <t>355(4)</t>
  </si>
  <si>
    <t>355(6)</t>
  </si>
  <si>
    <t>373(2)</t>
  </si>
  <si>
    <t xml:space="preserve">374(1) </t>
  </si>
  <si>
    <t>376(2)</t>
  </si>
  <si>
    <t>376(3)</t>
  </si>
  <si>
    <t xml:space="preserve">Keeping copy of permit while operating under work diary exemption (permit)  
</t>
  </si>
  <si>
    <t>392(2)</t>
  </si>
  <si>
    <t>393(1)</t>
  </si>
  <si>
    <t xml:space="preserve">Replacement of defaced etc. Permit  </t>
  </si>
  <si>
    <t xml:space="preserve">Contravening condition of fatigue record keeping exemption 
</t>
  </si>
  <si>
    <t>396(2)</t>
  </si>
  <si>
    <t>Owner must maintain odometer</t>
  </si>
  <si>
    <t>397(2)</t>
  </si>
  <si>
    <t xml:space="preserve">Driver must report malfunctioning odometer  </t>
  </si>
  <si>
    <t>398(2)</t>
  </si>
  <si>
    <t>What owner must do if odometer malfunctioning</t>
  </si>
  <si>
    <t>399(2)</t>
  </si>
  <si>
    <t>404(1)</t>
  </si>
  <si>
    <t xml:space="preserve">Offence to give false or misleading information to 
</t>
  </si>
  <si>
    <t>404(4)</t>
  </si>
  <si>
    <t xml:space="preserve">Offence to give false or misleading information to - heavy vehicle
</t>
  </si>
  <si>
    <t xml:space="preserve">405(1) </t>
  </si>
  <si>
    <t xml:space="preserve">Advising vehicle driver of collection of information by 
</t>
  </si>
  <si>
    <t>406(1)</t>
  </si>
  <si>
    <t xml:space="preserve">406(2) </t>
  </si>
  <si>
    <t>407(1)</t>
  </si>
  <si>
    <t>408(1)</t>
  </si>
  <si>
    <t>408(2)</t>
  </si>
  <si>
    <t xml:space="preserve">410(1) </t>
  </si>
  <si>
    <t xml:space="preserve">410(2) </t>
  </si>
  <si>
    <t xml:space="preserve">An intelligent access program service provider must ensure, so far as is reasonably practicable, the collection of intelligent access program information by the service provider does not intrude to an unreasonable extent on the personal privacy of any individual to whom the information relates.
</t>
  </si>
  <si>
    <t>411(1)</t>
  </si>
  <si>
    <t xml:space="preserve">Keeping records of intelligent access information collected  
</t>
  </si>
  <si>
    <t xml:space="preserve">Protecting intelligent access information </t>
  </si>
  <si>
    <t>413(1)</t>
  </si>
  <si>
    <t>413(2)</t>
  </si>
  <si>
    <t xml:space="preserve">If asked by an individual about whom an intelligent access program service provider holds personal information, the service provider must, within 28 days after receiving the request, give the individual the information in Subdiv (a)-(f) if the service provider can reasonably give the information
</t>
  </si>
  <si>
    <t>414(1)</t>
  </si>
  <si>
    <t xml:space="preserve">Giving individuals access to their personal information  
</t>
  </si>
  <si>
    <t xml:space="preserve">415(2) </t>
  </si>
  <si>
    <t>415(4)</t>
  </si>
  <si>
    <t xml:space="preserve">Giving intelligent access auditor access to records 
</t>
  </si>
  <si>
    <t>419(1)</t>
  </si>
  <si>
    <t>419(3)</t>
  </si>
  <si>
    <t>420(2)</t>
  </si>
  <si>
    <t xml:space="preserve">Keeping noncompliance report  </t>
  </si>
  <si>
    <t>421(1)</t>
  </si>
  <si>
    <t xml:space="preserve">Destroying intelligent access information etc.  </t>
  </si>
  <si>
    <t>422(2)</t>
  </si>
  <si>
    <t>Reporting relevant contraventions to Regulator</t>
  </si>
  <si>
    <t>423(1)</t>
  </si>
  <si>
    <t>423(2)</t>
  </si>
  <si>
    <t xml:space="preserve">If an intelligent access program service provider knows, or has reasonable grounds to suspect, a back-office intelligent transport system has been tampered with, the service provider must report the matter to TCA—
</t>
  </si>
  <si>
    <t xml:space="preserve">424(1) </t>
  </si>
  <si>
    <t>424(3)</t>
  </si>
  <si>
    <t xml:space="preserve">If an intelligent access program service provider has made a report to the Regulator under section 423(1) of apparent or suspected tampering, the service provider must not disclose to any entity (other than the Regulator) the following—
</t>
  </si>
  <si>
    <t>424(4)</t>
  </si>
  <si>
    <t>427(1)</t>
  </si>
  <si>
    <t>427(2)</t>
  </si>
  <si>
    <t xml:space="preserve">Protecting intelligent access information collected 
</t>
  </si>
  <si>
    <t>429(1)</t>
  </si>
  <si>
    <t>429(2)</t>
  </si>
  <si>
    <t>430(1)</t>
  </si>
  <si>
    <t>431(2)</t>
  </si>
  <si>
    <t>431(5)</t>
  </si>
  <si>
    <t xml:space="preserve">Restriction about intelligent access information that may be used or disclosed  
</t>
  </si>
  <si>
    <t xml:space="preserve">435(1) </t>
  </si>
  <si>
    <t>435(3)</t>
  </si>
  <si>
    <t>437(1)</t>
  </si>
  <si>
    <t xml:space="preserve">Destroying intelligent access information or removing personal information from it  
</t>
  </si>
  <si>
    <t>438(1)</t>
  </si>
  <si>
    <t>439(1)</t>
  </si>
  <si>
    <t>439(3)</t>
  </si>
  <si>
    <t>441(1)</t>
  </si>
  <si>
    <t>441(2)</t>
  </si>
  <si>
    <t>443(1)</t>
  </si>
  <si>
    <t>444(1)</t>
  </si>
  <si>
    <t>445(2)</t>
  </si>
  <si>
    <t>445(4)</t>
  </si>
  <si>
    <t>449(1)</t>
  </si>
  <si>
    <t>449(2)</t>
  </si>
  <si>
    <t>449(3)</t>
  </si>
  <si>
    <t>450(1)</t>
  </si>
  <si>
    <t>453(1)</t>
  </si>
  <si>
    <t>453(2)</t>
  </si>
  <si>
    <t>454(1)</t>
  </si>
  <si>
    <t>454(2)</t>
  </si>
  <si>
    <t>466(2A)</t>
  </si>
  <si>
    <t xml:space="preserve">466(2B) </t>
  </si>
  <si>
    <t>468(1)</t>
  </si>
  <si>
    <t>468(3)</t>
  </si>
  <si>
    <t>469(2)</t>
  </si>
  <si>
    <t>470(2)</t>
  </si>
  <si>
    <t>470(3)</t>
  </si>
  <si>
    <t>470(4)</t>
  </si>
  <si>
    <t>470(5)</t>
  </si>
  <si>
    <t xml:space="preserve">470(6) </t>
  </si>
  <si>
    <t>470(8)</t>
  </si>
  <si>
    <t>471(2)</t>
  </si>
  <si>
    <t>471(3)</t>
  </si>
  <si>
    <t>476(2)</t>
  </si>
  <si>
    <t xml:space="preserve">Return of accreditation certificate  </t>
  </si>
  <si>
    <t>477(1)</t>
  </si>
  <si>
    <t xml:space="preserve">Replacement of defaced etc. accreditation certificate  
</t>
  </si>
  <si>
    <t xml:space="preserve">478(1) </t>
  </si>
  <si>
    <t xml:space="preserve">A person must not falsely represent that the person is an approved auditor.
</t>
  </si>
  <si>
    <t>478(2)</t>
  </si>
  <si>
    <t xml:space="preserve">478(3) </t>
  </si>
  <si>
    <t xml:space="preserve">478(4) </t>
  </si>
  <si>
    <t xml:space="preserve">Return of identity card  </t>
  </si>
  <si>
    <t>513(4)</t>
  </si>
  <si>
    <t>514(3)</t>
  </si>
  <si>
    <t>516(3)</t>
  </si>
  <si>
    <t>517(4)</t>
  </si>
  <si>
    <t>522(5)</t>
  </si>
  <si>
    <t>524(5)</t>
  </si>
  <si>
    <t xml:space="preserve">Direction to leave heavy vehicle  </t>
  </si>
  <si>
    <t>526(4)</t>
  </si>
  <si>
    <t xml:space="preserve">Issue of vehicle defect notice  </t>
  </si>
  <si>
    <t>528(3)</t>
  </si>
  <si>
    <t>529(a)</t>
  </si>
  <si>
    <t>A person must not use, or permit to be used, on a road a heavy vehicle in contravention of a vehicle defect notice (for a minor defect notice)</t>
  </si>
  <si>
    <t>529(b)</t>
  </si>
  <si>
    <t>A person must not use, or permit to be used, on a road a heavy vehicle in contravention of a vehicle defect notice (for a self-clearing defect notice)</t>
  </si>
  <si>
    <t xml:space="preserve">531(4) </t>
  </si>
  <si>
    <t xml:space="preserve">533(7) </t>
  </si>
  <si>
    <t xml:space="preserve">Powers for minor risk breach of mass, dimension or loading requirement  
</t>
  </si>
  <si>
    <t>534(5)</t>
  </si>
  <si>
    <t>535(5)</t>
  </si>
  <si>
    <t>542(1)</t>
  </si>
  <si>
    <t>553(3)</t>
  </si>
  <si>
    <t>558(1)</t>
  </si>
  <si>
    <t>558(3)</t>
  </si>
  <si>
    <t>559(3)</t>
  </si>
  <si>
    <t xml:space="preserve">A person of whom a requirement is made under subsection (2)(c) must comply with the requirement, unless the person has a reasonable excuse.
</t>
  </si>
  <si>
    <t xml:space="preserve">559(4) </t>
  </si>
  <si>
    <t>559(5)</t>
  </si>
  <si>
    <t>567(4)</t>
  </si>
  <si>
    <t xml:space="preserve">Power to require name and address  
</t>
  </si>
  <si>
    <t>568(3)(a)</t>
  </si>
  <si>
    <t xml:space="preserve">A person of whom a requirement is made under subsection (2)(a) must comply with the requirement, unless the person has a reasonable excuse.
</t>
  </si>
  <si>
    <t>568(3)(b)</t>
  </si>
  <si>
    <t xml:space="preserve">A person of whom a requirement is made under subsection (2)(b) must comply with the requirement, unless the person has a reasonable excuse.
</t>
  </si>
  <si>
    <t xml:space="preserve">A person of whom a requirement is made under subsection (6) must comply with the requirement, unless the person has a reasonable excuse.
</t>
  </si>
  <si>
    <t>569(2)</t>
  </si>
  <si>
    <t xml:space="preserve">A person of whom a requirement is made under subsection (1) must comply with the requirement, unless the person has a reasonable excuse.
</t>
  </si>
  <si>
    <t>569(7)</t>
  </si>
  <si>
    <t>570(3)</t>
  </si>
  <si>
    <t xml:space="preserve">Power to require information about heavy vehicles  
</t>
  </si>
  <si>
    <t xml:space="preserve">570A(5) </t>
  </si>
  <si>
    <t xml:space="preserve">Requiring information  
</t>
  </si>
  <si>
    <t xml:space="preserve">573(1) </t>
  </si>
  <si>
    <t xml:space="preserve">Contravention of improvement notice  </t>
  </si>
  <si>
    <t>576C</t>
  </si>
  <si>
    <t xml:space="preserve">Compliance with prohibition notice </t>
  </si>
  <si>
    <t>577(4)</t>
  </si>
  <si>
    <t xml:space="preserve">Power to require reasonable help </t>
  </si>
  <si>
    <t>584(1)</t>
  </si>
  <si>
    <t xml:space="preserve">Obstructing authorised officer  </t>
  </si>
  <si>
    <t xml:space="preserve">Impersonating authorised officer  </t>
  </si>
  <si>
    <t xml:space="preserve">590B (2) </t>
  </si>
  <si>
    <t xml:space="preserve">Effect of undertaking  </t>
  </si>
  <si>
    <t xml:space="preserve">Contravention of supervisory intervention order  </t>
  </si>
  <si>
    <t xml:space="preserve">Contravention of prohibition order  </t>
  </si>
  <si>
    <t>636(1)</t>
  </si>
  <si>
    <t xml:space="preserve">Liability of executive officers of corporation  </t>
  </si>
  <si>
    <t>637(4)</t>
  </si>
  <si>
    <t xml:space="preserve">An offence against this Law (other than an offence referred to in subsection (5)) that would otherwise be committed by the partnership is taken to have been committed by each partner who knowingly authorised or permitted the conduct constituting the offence. 
</t>
  </si>
  <si>
    <t>638(4)</t>
  </si>
  <si>
    <t xml:space="preserve">An offence against this Law (other than an offence referred to in subsection (5)) that would otherwise be committed by the unincorporated body is taken to have been committed by each management member of the body who knowingly authorised or permitted the conduct constituting the offence.
</t>
  </si>
  <si>
    <t>697(3)</t>
  </si>
  <si>
    <t xml:space="preserve">699(1) </t>
  </si>
  <si>
    <t>699(2)</t>
  </si>
  <si>
    <t>700(4)</t>
  </si>
  <si>
    <t>701(1)</t>
  </si>
  <si>
    <t>701(2)</t>
  </si>
  <si>
    <t>702(1)</t>
  </si>
  <si>
    <t>703(1)</t>
  </si>
  <si>
    <t>703(2)</t>
  </si>
  <si>
    <t>A responsible person for a heavy vehicle (also the information giver) must not give another responsible person for a heavy vehicle (the affected person) information that is false or misleading in a material particular if the information giver does so recklessly as to whether the information is false
or misleading in the material particular.</t>
  </si>
  <si>
    <t>704(1)</t>
  </si>
  <si>
    <t>704(2)</t>
  </si>
  <si>
    <t xml:space="preserve">704(3) </t>
  </si>
  <si>
    <t>728(1)</t>
  </si>
  <si>
    <t>728A(1)</t>
  </si>
  <si>
    <t>729(1)</t>
  </si>
  <si>
    <t>729(3)</t>
  </si>
  <si>
    <t>729A(1)</t>
  </si>
  <si>
    <t>729A(2)</t>
  </si>
  <si>
    <t>16(2)</t>
  </si>
  <si>
    <t xml:space="preserve">Contravening conditions applying to HML vehicles being used in an area or on a route declared by an HML declaration  
</t>
  </si>
  <si>
    <t xml:space="preserve">Contravening conditions of HML permit  
</t>
  </si>
  <si>
    <t xml:space="preserve">34(2) </t>
  </si>
  <si>
    <t xml:space="preserve">Return of HML permit  
</t>
  </si>
  <si>
    <t>18A(1)</t>
  </si>
  <si>
    <t>MISCELLANEOUS - FEES AND PENALTIES</t>
  </si>
  <si>
    <t>165C(3)</t>
  </si>
  <si>
    <t>165N(1)</t>
  </si>
  <si>
    <t xml:space="preserve">Obstruction of temporary occupation
(1) After being given a notice under section 165E(1), a person must not wilfully do any act or thing calculated to prevent the project authority who gave the notice from exercising any power conferred by section 165D.
</t>
  </si>
  <si>
    <t>Entering or remaining in any part of a restricted access area unless authorised: by a certificate issued under section 199; by a declaration issued under section 199; under this Act or the person entering or remaining in any part of a restricted access area is a police officer, public service employee, public sector officer or employee acting in the performance of their duties; or the owner of the land or a person authorised in writing by the owner of the land</t>
  </si>
  <si>
    <t>Failure to produce a certificate of authorisation issued under section 1999 or other evidence of that person's authority to be in a restricted access area or failure to give his or her name and address to a police officer or an authorised officer when a person is in a restricted access area and is asked to do so by a police officer or an authorised officer</t>
  </si>
  <si>
    <t>Without reasonable excuse, hindering or obstructing an authorised officer exercise a power under Division 9 of Part 5 of this Act</t>
  </si>
  <si>
    <t>Without lawful excuse, failure to comply with any information requirement given to a person. A lawful excuse for the purpose of this offence is that compliance with any information requirement may tend to incriminate a person or make the person liable to a penalty of any other offence</t>
  </si>
  <si>
    <t>38ZZC</t>
  </si>
  <si>
    <t>Knowingly give a regulatory entity information that is false or misleading in purported compliance with any information requirement</t>
  </si>
  <si>
    <t>38ZZD</t>
  </si>
  <si>
    <t>Threaten, intimidate or coerce another person, or take, threaten to take, incite or be involved in any action that causes another person to suffer any loss, injury or disadvantage because that other person complied, or intends to comply with an information requirement</t>
  </si>
  <si>
    <t>48H</t>
  </si>
  <si>
    <t>48M(12)</t>
  </si>
  <si>
    <t>Hindering or obstructing a registered medical practitioner or an approved health professional who is attempting to take a sample of blood from any other person in accordance with section 48M(10)</t>
  </si>
  <si>
    <t>48V(5)</t>
  </si>
  <si>
    <t>A rail safety worker must not hinder or obstruct a registered medical practitioner or an approved health professional who is attempting to take a sample of blood from any other rail safety worker in accordance with section 48V</t>
  </si>
  <si>
    <t>48X(5)</t>
  </si>
  <si>
    <t>A rail safety worker must not hinder or obstruct a registered medical practitioner or an approved health professional who is attempting to take a sample of blood or be furnished with a sample of urine from any other person in accordance with section 48X</t>
  </si>
  <si>
    <t>48Z(7)</t>
  </si>
  <si>
    <t>Knowingly fails to destroy or knowingly uses, or causes or permits usage of a video-recording or related material and information required by this section to be destroyed</t>
  </si>
  <si>
    <t>48Z(8)</t>
  </si>
  <si>
    <t>48ZA(2)</t>
  </si>
  <si>
    <t>A rail safety worker failing to allow a doctor or approved health professional to take from them, at a place for examination or treatment, a sample of their blood for analysis when the rail safety worker enters or is brought to a place for examination or treatment in consequence of a notifiable occurrence (whether within Victoria or not)</t>
  </si>
  <si>
    <t>48ZA(6)</t>
  </si>
  <si>
    <t>A rail safety worker must not hinder or obstruct a doctor or approved health professional attempting to take a sample of blood of any person in accordance with this section</t>
  </si>
  <si>
    <t>The holder of a permit is guilty of an offence if—                                                                                                                   
(a) a person authorised by the holder to enter land to which the permit relates contravenes a condition of the permit;  and 
(b) the holder directed or permitted the person to contravene the condition</t>
  </si>
  <si>
    <t xml:space="preserve">(1) A person must not, without reasonable excuse—                                                                                          
</t>
  </si>
  <si>
    <t xml:space="preserve">(a) prevent another person from doing something the other person is authorised to do by a permit; or                         
</t>
  </si>
  <si>
    <t>(b) hinder or obstruct another person who is attempting to do something the other person is authorised to do by a permit</t>
  </si>
  <si>
    <t>Fail to return authority and identity photograph upon cancellation, suspension or other cessation of effect</t>
  </si>
  <si>
    <t/>
  </si>
  <si>
    <t>Schedule 8 Road Management Infringements</t>
  </si>
  <si>
    <t>60(2)</t>
  </si>
  <si>
    <t>60(3)</t>
  </si>
  <si>
    <t>60(4)</t>
  </si>
  <si>
    <t xml:space="preserve">Failure to comply with section 66(1)
</t>
  </si>
  <si>
    <t>67(3)</t>
  </si>
  <si>
    <t xml:space="preserve">Failure to comply with section 67(2)
</t>
  </si>
  <si>
    <t xml:space="preserve">Failure to comply with section 68(1)
</t>
  </si>
  <si>
    <t xml:space="preserve">Failure to comply with section 69(1)
</t>
  </si>
  <si>
    <t>ROAD MANAGEMENT (GENERAL) REGULATIONS 2016 (SR 11/2016)</t>
  </si>
  <si>
    <t>Protection of roads and property</t>
  </si>
  <si>
    <t>16(1)</t>
  </si>
  <si>
    <t xml:space="preserve">A person must not, without a written permit issued by the coordinating road authority or, if the relevant road is a commercial road, without a written permit issued by the relevant corporation interfere with, damage or remove any road infrastructure in, on, under or over a road.
</t>
  </si>
  <si>
    <t>17(1)</t>
  </si>
  <si>
    <t xml:space="preserve">A person must not, without a written permit issued by the Head, Transport for Victoria damage or interfere with a construction zone.
</t>
  </si>
  <si>
    <t>18(1)</t>
  </si>
  <si>
    <t xml:space="preserve">A person must not without the written consent of the coordinating road authority or, if the relevant road is a commercial road, without the 
written consent of the relevant corporation drive on a road a vehicle which is likely to cause damage to the road.
</t>
  </si>
  <si>
    <t xml:space="preserve">A person must not enter or remain on Head, Transport for Victoria property without the written consent of the Head, Transport for Victoria
</t>
  </si>
  <si>
    <t>19(4)</t>
  </si>
  <si>
    <t xml:space="preserve">A person who has been given consent for the purposes of this regulation must not give that written consent to another person knowing or
believing that the other person is likely to exercise the privileges given by the consent. 
</t>
  </si>
  <si>
    <t>Damage, injure or interfere with property, destroy plants, erect or remove signs or notices on VicRoads property or a construction zone without written consent</t>
  </si>
  <si>
    <t xml:space="preserve">Climb, jump or rapel on, from or onto a bridge on or over a freeway or arterial road
</t>
  </si>
  <si>
    <t xml:space="preserve">Unauthorised camping on a freeway or arterial road reserve or ancillary area
</t>
  </si>
  <si>
    <t xml:space="preserve">Failure to comply with direction to remove objects, substances and materials from road.
</t>
  </si>
  <si>
    <t>Towing</t>
  </si>
  <si>
    <t>Operating a tow truck in the course of conducting an accident towing service business without the required tow truck licence</t>
  </si>
  <si>
    <t>Natural Person</t>
  </si>
  <si>
    <t>Body Corporate</t>
  </si>
  <si>
    <t>A person who is operating a tow truck in the course of conducting an accident towing service business— 
(a) must do so from the depot specified in the tow truck licence; and 
(b) must hold a towing operator accreditation; and 
(c) must be the registered operator of the tow truck (within the meaning of the Road Safety Act 1986); and
(d) must not provide an accident towing service to a vehicle that the tow truck is not capable of towing.</t>
  </si>
  <si>
    <t>A person must not drive a tow truck that is being operated in the course of conducting an accident towing service business unless 
there is in force a regular tow truck licence or a heavy tow truck licence that authorises the operation of the tow truck.</t>
  </si>
  <si>
    <t>A person who is driving a tow truck that is being operated in the course of conducting an accident towing service business 
under a regular tow truck licence must ensure that the tow truck does not tow a vehicle that the tow truck is not capable of towing.</t>
  </si>
  <si>
    <t>A person who is driving a tow truck that is being operated in the course of conducting an accident towing service business under 
a heavy tow truck licence must ensure that the tow truck does not tow— 
(a) a vehicle of a gross vehicle mass of less than 4 tonnes; or 
(b) a vehicle that the tow truck is not capable of towing.</t>
  </si>
  <si>
    <t>A person who is driving a tow truck that is normally used to provide towing services for hire or reward must not attend a road accident 
scene unless the tow truck is being operated under a tow truck licence.</t>
  </si>
  <si>
    <t>9A</t>
  </si>
  <si>
    <t>A person must not drive for hire or reward a motor vehicle that is not a tow truck for the purpose of— 
(a) towing an accident damaged motor vehicle from the road accident scene at which that motor vehicle was damaged; or 
(b) clearing a road accident scene.</t>
  </si>
  <si>
    <t>Offence not to comply with conditions on licence
The holder of a tow truck licence must comply with a condition to which the licence is subject</t>
  </si>
  <si>
    <t>35(5)</t>
  </si>
  <si>
    <t>Temporary permits
The holder of a permit must comply with the permit, including any conditions on the permit.</t>
  </si>
  <si>
    <t>Offence not to carry permit when driving
If a tow truck is being operated under a temporary permit, the driver of the tow truck must carry the permit in the tow truck.</t>
  </si>
  <si>
    <t>Offence not to produce permit when asked
The driver of a tow truck that is being operated under a temporary permit must produce the permit if he or she is asked to do so by—
(a) an authorised officer; or
(b) a police officer; or
(c) the owner or driver of an accident damaged motor vehicle that is, or is about to be, towed by the tow truck.</t>
  </si>
  <si>
    <t>38(1)</t>
  </si>
  <si>
    <t>Offence not to take care in driving or operating tow truck
(1) The driver of a tow truck, when towing an accident damaged motor vehicle, must not—
(a) lose or damage the motor vehicle; or
(b) lose or damage anything in or on the motor vehicle.</t>
  </si>
  <si>
    <t>38(3)</t>
  </si>
  <si>
    <t>(3) The holder of a tow truck licence must take all reasonable steps to ensure that— 
(a) any accident damaged motor vehicle that is being towed by the tow truck specified in the licence is not lost or damaged; and 
(b) nothing in or on a motor vehicle is lost or damaged.</t>
  </si>
  <si>
    <t>40(1)</t>
  </si>
  <si>
    <t>Offence for persons to travel in accident damaged motor vehicles
(1) The driver of a tow truck must not permit or allow a person to travel in an accident damaged motor vehicle that is being towed from a road accident scene by the tow truck</t>
  </si>
  <si>
    <t>41(3)</t>
  </si>
  <si>
    <t>Certain persons may be ordered to leave restricted road accident area
(3) A person must not, without reasonable excuse, fail to comply with a direction given to him or her under subsection (1).</t>
  </si>
  <si>
    <t>42(1)</t>
  </si>
  <si>
    <t>Allocation offences in controlled areas
(1) The holder of a regular tow truck licence must not cause the tow truck operating under that licence—
(a) to attend a road accident scene in a controlled area; or
(b) to be used to tow, or attempt to tow, an accident damaged motor vehicle, with a gross vehicle mass of less than 4 tonnes, from a road accident scene in a controlled area—
unless the allocation body for that area has authorised that the tow truck operating under the licence so attend or be so used, and the allocation body has given a job number for that authorisation to the holder of the licence.</t>
  </si>
  <si>
    <t>42(2)</t>
  </si>
  <si>
    <t>(2) The driver of a tow truck operating under a regular tow truck licence must not— 
(a) attend a road accident scene in a controlled area; or 
(b) use the tow truck to tow, or attempt to tow an accident damaged motor vehicle, with a gross vehicle mass of less than 4 tonnes, 
from a road accident scene in a controlled area— unless the allocation body for that area has authorised that the tow truck so attend 
or be so used, and the allocation body has given a job number for that authorisation to the holder of the licence for the tow truck.</t>
  </si>
  <si>
    <t>Prohibition on towing of vehicles removed from designated roads unless allocated
(1) If an accident damaged motor vehicle, with a gross vehicle mass of less than 4 tonnes, has been damaged in a road accident on a designated road and has been towed from the road accident scene to a place in accordance with section 42(3), the holder of a regular tow truck licence must not cause a tow truck operating under that licence to be used to tow, or attempt to tow, the vehicle from that place, unless the allocation body for that area has authorised that the tow truck operating under the licence be so used, and the allocation body has given a job number for that authorisation to the holder of the licence.</t>
  </si>
  <si>
    <t>44(2)</t>
  </si>
  <si>
    <t>Further allocation offences
(1) The holder of a regular tow truck licence must not cause more than one accident damaged motor vehicle to be towed under a job number by the tow truck specified in that licence.</t>
  </si>
  <si>
    <t>45(2)</t>
  </si>
  <si>
    <t>(2) The driver of a tow truck operating under a regular tow truck licence must not tow more than one accident damaged motor vehicle 
under a job number.</t>
  </si>
  <si>
    <t>Licence holder offences as to road accident scenes in self-management areas
(1) The holder of a regular tow truck licence must not cause a tow truck operating under that licence—
(a) to attend a road accident scene in a selfmanagement area; or
(b) to tow, or attempt to tow, an accident damaged motor vehicle, with a gross vehicle mass of less than 4 tonnes, from a road
accident scene in a self-management area—
unless the specified depot for the licence is in the self-management area.</t>
  </si>
  <si>
    <t>51(2)</t>
  </si>
  <si>
    <t>(2) The holder of a regular tow truck licence, who operates the tow truck under the licence from a depot in a self-management area, 
must not cause the tow truck— 
(a) to attend a road accident scene that is not in a self-management area; or 
(b) to tow, or attempt to tow, an accident damaged motor vehicle, with a gross vehicle mass of less than 4 tonnes, from a road accident 
scene that is not in a selfmanagement area— unless the holder of the licence is authorised to do so under this Act.</t>
  </si>
  <si>
    <t>Offence to operate or manage accident towing service business without accreditation 
(1) A person must not carry on an accident towing service business unless the  person holds a towing operator accreditation.</t>
  </si>
  <si>
    <t>(2) A person must not manage an accident towing service business from a depot unless the person holds a towing depot manager 
accreditation.</t>
  </si>
  <si>
    <t>Offence to fail to comply with conditions
The holder of an accreditation under this Part must comply with any conditions imposed on the accreditation under this Part.</t>
  </si>
  <si>
    <t>Accredited person to keep records (1) A person who holds a towing operator accreditation must— 
(a) record and maintain all information relating to complaints made in relation to the holder of the accreditation; and
(b) if requested by the Secretary, provide information to the Secretary about complaints that the holder of the accreditation is aware of that have been made in relation to the holder of the accreditation.</t>
  </si>
  <si>
    <t>2) A person who holds a towing depot manager accreditation must, in relation to the accident towing service business carried on at 
the depot— 
(a) manage the record-keeping and maintenance of all information relating to complaints made in relation to the business; and 
(b) if requested by the Secretary, provide information to the Secretary in relation to complaints made in relation to the business.</t>
  </si>
  <si>
    <t>Offence to drive licensed tow truck or tow truck providing accident towing services without accreditation 
(1) A person who does not hold a tow truck driver accreditation (where subsection (1B) does not apply) must not drive a licensed tow 
truck or a tow truck that is being used for the purposes of providing accident towing services.</t>
  </si>
  <si>
    <t>98(1A)</t>
  </si>
  <si>
    <t>(1A) A person who does not hold a tow truck driver accreditation (where subsection (1C) does not apply) must not accompany the 
driver of a tow truck that is being used for the purpose of providing accident towing services (whether or not the tow truck is a licensed 
tow truck).</t>
  </si>
  <si>
    <t>98(1B)</t>
  </si>
  <si>
    <t>(1B) A person who does not hold a tow truck driver accreditation where—
(a) that person has previously held a tow truck driver accreditation and has failed to renew that accreditation; and
(b) an application by that person for the renewal of that accreditation would not be refused under section 107, 108 or 109—
must not drive a licensed tow truck or a tow truck that is being used for the purposes of providing accident towing services.</t>
  </si>
  <si>
    <t>98(1C)</t>
  </si>
  <si>
    <t>98(2)</t>
  </si>
  <si>
    <t>Offence to fail to comply with conditions 
The holder of a tow truck driver accreditation must comply with any conditions on the accreditation.</t>
  </si>
  <si>
    <t>Offence not to notify of change of address and return certificate 
If the holder of an accreditation under this Part changes address, the holder must, within 7 days of changing address— 
(a) notify the Secretary of the change to the holder's address; and 
(b) return the certificate of accreditation to the Secretary and apply to the Secretary to amend the certificate to reflect the change of 
address or to issue a replacement certificate.</t>
  </si>
  <si>
    <t>120(1)</t>
  </si>
  <si>
    <t>120(2)</t>
  </si>
  <si>
    <t>(2) If a person is accompanying the driver of a tow truck in circumstances in which he or she is required under this Part to hold a tow truck driver accreditation, he or she must carry his or her certificate of accreditation.</t>
  </si>
  <si>
    <t>121(1)</t>
  </si>
  <si>
    <t>Offence not to produce certificate when asked
(1) The holder of a tow truck driver accreditation must produce his or her certificate of accreditation if—
(a) he or she is driving a tow truck in circumstances in which he or she is required under this Part to be accredited; and
(b) he or she is asked to produce the certificate by—
(i) an authorised officer; or
(ii) a police officer; or
(iii) the owner or driver of an accident damaged motor vehicle that is being, or is about to be, towed by the holder of the accreditation.</t>
  </si>
  <si>
    <t>121(2)</t>
  </si>
  <si>
    <t>(2) The holder of a tow truck driver accreditation must produce his or her certificate of accreditation if— 
(a) he or she is accompanying the driver of a tow truck in circumstances in which he or she is required under this Part to be accredited; 
and 
(b) he or she is asked to produce the certificate by—
(i) an authorised officer; or
(ii) a police officer; or
(iii) the owner or driver of an accident damaged motor vehicle that is being, or is about to be, towed by the driver of the tow truck.</t>
  </si>
  <si>
    <t>Offence to tow vehicle from road accident scene without owner authority
(1) In the case of a road accident scene that is not on a designated road, a tow truck driver must not tow an accident damaged motor vehicle from the road accident scene without obtaining an authorisation to tow that vehicle—
(a) that is given by—
(i) the owner of the vehicle; or
(ii) the driver of the vehicle; or
(iii) a person as provided in subsection (3);
and
(b) that is in writing in the prescribed form; and
(c) that is completed in accordance with subsection (4) and signed by the person giving the authorisation.</t>
  </si>
  <si>
    <t>142(2)</t>
  </si>
  <si>
    <t>(2) In the case of a road accident scene that is on a designated road, a tow truck driver must not tow an accident damaged motor vehicle from a safe and convenient place without obtaining an authorisation to tow that vehicle—
(a) that is given by—
(i) the owner of the vehicle; or
(ii) the driver of the vehicle; or
(iii) a person as provided in subsection (3);
and
(b) that is in writing in the prescribed form; and
(c) that is completed in accordance with subsection (4) and signed by the person giving the authorisation.</t>
  </si>
  <si>
    <t>Authority to tow for towing in a controlled area 
In addition to the information set out in section 142(4), a tow truck driver who is obtaining authorisation to tow an accident damaged motor
vehicle from—
(a) a road accident scene; or
(b) a safe and convenient place—
located in a controlled area under a job number given by an allocation body must record the job number assigned to the road accident scene or the safe and convenient place on that authorisation.</t>
  </si>
  <si>
    <t>Tow truck driver must provide copy of authority to tow to owner before towing the vehicle
Before towing an accident damaged motor vehicle under an authority to tow, the tow truck driver must give a copy of the authority to tow to the person who has given the authority.</t>
  </si>
  <si>
    <t>145(1)</t>
  </si>
  <si>
    <t>Authority to tow to be carried and produced and job number to be given
(1) If an accident damaged motor vehicle is being towed in the course of providing an accident towing service, the driver of the tow truck that is towing the motor vehicle must have in the tow truck an authority to tow for that motor vehicle.</t>
  </si>
  <si>
    <t>145(2)(a)</t>
  </si>
  <si>
    <t>(2) The driver of a tow truck that is towing an accident damaged motor vehicle in the course of providing an accident towing service must, if requested to do so by a police officer or an authorised officer—
(a) produce for inspection an authority to tow for the accident damaged motor vehicle being towed;</t>
  </si>
  <si>
    <t>145(4)</t>
  </si>
  <si>
    <t>(4) The driver of a tow truck that is towing an accident damaged motor vehicle under a job number must give that job number to any police officer or authorised officer who asks for the number.</t>
  </si>
  <si>
    <t>146A</t>
  </si>
  <si>
    <t>Licence holder must provide copy of authority to tow if requested by owner
The holder of a tow truck licence must provide the owner of an accident damaged motor vehicle with a copy of an authority to tow in relation to the towing of that motor vehicle by a tow truck specified in the tow truck licence if requested to do so by the owner and without charge. _x000D_</t>
  </si>
  <si>
    <t>Offence as to seeking repair work
A person must not—
(a) in relation to an accident damaged motor vehicle at a road accident scene; or
(b) at any time between the time when an accident damaged motor vehicle is towed from a road accident scene and the time
when the vehicle is first stored at the address specified in the authority to tow—
do any of the following—
(c) tout or solicit for the business of repairing the vehicle;
(d) offer, obtain or attempt to obtain from any person any form of authority or agreement (whether written or not) in relation to the
preparation of a quotation in relation to the vehicle, or the repairing of the vehicle</t>
  </si>
  <si>
    <t>Offence as to seeking towing work and storage
(1) A person must not, in relation to an accident damaged motor vehicle at a road accident scene do any of the following—
(a) tout or solicit for the business of—
(i) towing the vehicle; or
(ii) storing the vehicle;
(b) offer or obtain or attempt to obtain from any other person any form of authority or agreement (whether written or not) in relation to—
(i) towing the vehicle; or
(ii) storing the vehicle</t>
  </si>
  <si>
    <t>Initial towing and storage of accident damaged motor vehicles
(1) The holder of a tow truck licence for a tow truck that is towing an accident damaged motor vehicle under an authority to tow must ensure that the motor vehicle is towed to the place specified in the authority to tow unless—
(a) it is being returned to the owner of the motor vehicle; or
(b) it is being removed to another place with the written authority of the owner of the motor vehicle or other valid authority.</t>
  </si>
  <si>
    <t>150(1A)</t>
  </si>
  <si>
    <t>(1A) The holder of a tow truck licence for a tow truck that has towed an accident damaged motor vehicle to the place specified in the authority to tow in accordance with subsection (1) must ensure that the motor vehicle is stored at a secure area at the place specified in the authority to tow at all times unless—
(a) it is being removed to or stored at a secure area that is—
(i) near the place specified in the authority to tow; and
(ii) approved by the Secretary as a place at which the holder of the tow truck licence may store accident damaged motor vehicles; or
(b) it is being removed from a secure area described in paragraph (a) and towed to the place specified in the authority to tow.</t>
  </si>
  <si>
    <t>ACCIDENT TOWING SERVICES REGULATIONS 2019 (ATSR)</t>
  </si>
  <si>
    <t>Demerit points</t>
  </si>
  <si>
    <t>Failing to keep records</t>
  </si>
  <si>
    <t>Failing to keep records at specified depot for specified period</t>
  </si>
  <si>
    <t>Records to be kept in English</t>
  </si>
  <si>
    <t>Failing to make records available on demand</t>
  </si>
  <si>
    <t>Licence holder to provide records to police officer or authorised officer</t>
  </si>
  <si>
    <t>Failing to provide a copy of salvage photograph</t>
  </si>
  <si>
    <t>Failing to keep specified depot open for business</t>
  </si>
  <si>
    <t>Specified depot not contactable during business hours</t>
  </si>
  <si>
    <t>Failing to display necessary sign at specified depot</t>
  </si>
  <si>
    <t>Specified depot is to be suitable for the conduct of the business and the keeping of records</t>
  </si>
  <si>
    <t>Tow truck not usually garaged at specified depot</t>
  </si>
  <si>
    <t>23(1)(a)</t>
  </si>
  <si>
    <t>Tow truck to have load capacity of at least 1.25 tonnes or in the case of a heavy tow truck licence, 4 tonnes</t>
  </si>
  <si>
    <t>23(1)(b)</t>
  </si>
  <si>
    <t>Tow truck to have dual tyres on each side of each axel</t>
  </si>
  <si>
    <t>23(1)(c)</t>
  </si>
  <si>
    <t>Tow truck to have a crane, winch, hoist or other lifting device</t>
  </si>
  <si>
    <t>Tow truck not equipped with broom, shovel or rubbish receptacle</t>
  </si>
  <si>
    <t>23(1)(e)</t>
  </si>
  <si>
    <t>Tow truck not equipped with fire extinguisher</t>
  </si>
  <si>
    <t>Tow truck not fitted with warning lights</t>
  </si>
  <si>
    <t>23(1)(g)</t>
  </si>
  <si>
    <t>Two truck not fitted with adjustable lights</t>
  </si>
  <si>
    <t>23(1)(h)</t>
  </si>
  <si>
    <t>Tow truck not  equipped with lightboard</t>
  </si>
  <si>
    <t>Failing to maintain equipments required by regulation 23 in a safe and servicable condition</t>
  </si>
  <si>
    <t>Failing to display name and address of licence holder on tow truck</t>
  </si>
  <si>
    <t>Failing to display the word "depot" followed by the depot number on tow truck</t>
  </si>
  <si>
    <t>Failing to prevent use of tow truck while subject to repair notice</t>
  </si>
  <si>
    <t>28(1)(a)</t>
  </si>
  <si>
    <t>Failing to activate warning lights when within close proximity to an accident damaged motor vehicle at road accident scene</t>
  </si>
  <si>
    <t>28(1)(b)</t>
  </si>
  <si>
    <t>Failing to activate warning lights when picking up or setting down accident damaged motor vehicle at road accident scene</t>
  </si>
  <si>
    <t>28(1)(c)</t>
  </si>
  <si>
    <t>Failing to activiate warning lights when in a hazardous position on a highway</t>
  </si>
  <si>
    <t>Activiating warning lights in circumstances other than prescribed by regulation 28(1)</t>
  </si>
  <si>
    <t>Failing to correctly display lightboard</t>
  </si>
  <si>
    <t>Rostered tow truck to attend a road accident scene within 30 minutes of being given the authorisation</t>
  </si>
  <si>
    <t>37(2)</t>
  </si>
  <si>
    <t>Licence holder must take reasonable steps to ensure regulation 37(1) is complied with</t>
  </si>
  <si>
    <t>37(3)</t>
  </si>
  <si>
    <t>If operator not licence holder, operator must take reasonable steps to ensure regulation 37(1) is complied with</t>
  </si>
  <si>
    <t>37(4)</t>
  </si>
  <si>
    <t>If driver of rostered tow truck unable to attend road accident scene within 30 minutes, driver must immediately notify relevant allocation body</t>
  </si>
  <si>
    <t>37(5)</t>
  </si>
  <si>
    <t>Licence holder must take reasonable steps to ensure regulation 37(4) is complied with</t>
  </si>
  <si>
    <t>37(6)</t>
  </si>
  <si>
    <t>If operator not licence holder, operator must take reasonable steps to ensure regulation 37(4) is complied with</t>
  </si>
  <si>
    <t>37(8)</t>
  </si>
  <si>
    <t>Driver of rostered tow truck to notify allocation body when the truck arrived at the road accident scene</t>
  </si>
  <si>
    <t>37(9)</t>
  </si>
  <si>
    <t>Driver of rostered tow truck to notify allocation body when the truck departs from the road accident scene and provide details of accident damaged vehicle being towed</t>
  </si>
  <si>
    <t>37(10)</t>
  </si>
  <si>
    <t>Rostered tow truck used to tow more than one vehicle at the same time</t>
  </si>
  <si>
    <t>37(11)</t>
  </si>
  <si>
    <t>Licence holder must take reasonable steps to ensure that regulation 37(10) is complied with</t>
  </si>
  <si>
    <t>37(12)</t>
  </si>
  <si>
    <t>If operator not licence holder, operator must take reasonable steps to ensure regulation 37(10) is complied with</t>
  </si>
  <si>
    <t xml:space="preserve">Licence holder to take reasonable steps to ensure tow truck does not attend road accident scene outside the controlled area </t>
  </si>
  <si>
    <t xml:space="preserve">If operator not licence holder, operator must take reasonable steps to ensure tow truck does not attend road accident scene outside the controlled area </t>
  </si>
  <si>
    <t>Failure to notify allocation body of wish to substitute another tow truck for the rostered tow truck</t>
  </si>
  <si>
    <t>43(1)</t>
  </si>
  <si>
    <t>Authority to tow form contains information, text or images other than the information, text or images required to be included</t>
  </si>
  <si>
    <t>Tow truck being driven or used without bound book of forms for authorities to tow</t>
  </si>
  <si>
    <t>43(4)</t>
  </si>
  <si>
    <t>Licence holder must take reasonable steps to ensure the regulation 43(3) is complied with</t>
  </si>
  <si>
    <t>Failing to ensure that forms for authorities to tow are used in order of serial number</t>
  </si>
  <si>
    <t>43(6)</t>
  </si>
  <si>
    <t>Licence holder must take reasonable steps to ensure the regulation 43(5) is complied with</t>
  </si>
  <si>
    <t>43(7)</t>
  </si>
  <si>
    <t xml:space="preserve">Driver of licenced tow truck must only use the bound book of authority to tow forms </t>
  </si>
  <si>
    <t>43(8)</t>
  </si>
  <si>
    <t>Licence holder must take reasonable steps to ensure the regulation 43(7) is complied with</t>
  </si>
  <si>
    <t>43(9)</t>
  </si>
  <si>
    <t>Diver of licenced tow truck must photograph any accident damaged vehicle at any accident scene the driver attens where salvage is undertaken</t>
  </si>
  <si>
    <t>Failing to ensure removal of debris and glass from road accident scene</t>
  </si>
  <si>
    <t>Failure to notfy appropriate authorities of the existence of hazard attributable to a road accident as soon as possible</t>
  </si>
  <si>
    <t xml:space="preserve">Failure to take reasonable steps to advise owner or driver of accident damaged motor vehicle </t>
  </si>
  <si>
    <t>Refusing to salvage or tow accident damaged motor vehicle</t>
  </si>
  <si>
    <t>Refusing to accept payment via an approved payment system</t>
  </si>
  <si>
    <t>(1) A person connected with the Authority must not make improper use of information acquired because of that person's connection with the Authority— 
(a) to gain directly or indirectly any pecuniary advantage for themselves or another person; or 
(b) with intent to cause detriment to the Authority, the Suburban Rail Loop program, a Suburban Rail Loop project or the State irrespective of whether detriment was caused.</t>
  </si>
  <si>
    <t>(1) A person connected with the Authority must not make a record of, or divulge or communicate to any person, information relating to the Authority, the Authority's functions and powers or a Suburban Rail Loop project that was obtained by the person in confidence, except— 
(a) in carrying out official duties other than in a reckless manner; or 
(b) in carrying out duties or obligations, other than in reckless manner— (i) under this Act; or (ii) as a participant in relation to an undertaking referred to in section 88(e); or (iii) under an agreement or arrangement referred to in section 88(f); or 
(c) with the written approval of the Minister; or (d) to a court, in proceedings under this Act or in relation to an agreement or arrangement made under this Act; or (e) if the information is already in the public domain, other than as a result of a contravention of this Act; or (f) in the prescribed circumstances (if any).</t>
  </si>
  <si>
    <t>A person must not— 
(a) wilfully and without authorisation from the project authority, interfere with any vehicles, machinery or equipment brought onto, affixed, established or remaining on land under subsection (1); or 
(b) wilfully obstruct any person acting in accordance with this section.</t>
  </si>
  <si>
    <t>After being given a notice under section 165E(1), a person must not wilfully do any act or thing calculated to prevent the project authority who gave the notice from exercising any power conferred by section 165D</t>
  </si>
  <si>
    <t>Schedule 1, 1</t>
  </si>
  <si>
    <t>An application under section 459(1) for maintenance management accreditation by an operator of a heavy vehicle</t>
  </si>
  <si>
    <t>Schedule 1, 2</t>
  </si>
  <si>
    <t>An application to add vehicles to or change vehicles currently nominated under maintenance management accreditation (per vehicle) by an operator of a heavy vehicle</t>
  </si>
  <si>
    <t>Schedule 1, 4</t>
  </si>
  <si>
    <t>An application under section 459(1) for mass management accreditation by an operator of a heavy vehicle</t>
  </si>
  <si>
    <t>Schedule 1, 5</t>
  </si>
  <si>
    <t>An application by an operator to add vehicles to or change vehicles currently nominated under mass management accreditation (per vehicle) by an operator of a heavy vehicle</t>
  </si>
  <si>
    <t>Schedule 1, 7</t>
  </si>
  <si>
    <t>An application under section 459(1) for BFM accreditation by an operator of a heavy vehicle</t>
  </si>
  <si>
    <t>Schedule 1, 9</t>
  </si>
  <si>
    <t>An application under section 459(1) for AFM accreditation by an operator of a heavy vehicle</t>
  </si>
  <si>
    <t>Schedule 1, 11</t>
  </si>
  <si>
    <t>An application for a written work diary under section 339(1) by a driver of a fatigue-regulated heavy vehicle</t>
  </si>
  <si>
    <t>Schedule 1, 12</t>
  </si>
  <si>
    <t>An application for a mass or dimension exemption (permit) under section 123(1)</t>
  </si>
  <si>
    <t>Schedule 1, 13</t>
  </si>
  <si>
    <t>An application for the renewal of a mass or dimension exemption (permit)</t>
  </si>
  <si>
    <t>Schedule 1, 14</t>
  </si>
  <si>
    <t>An application for a class 2 heavy vehicle authorisation (permit) under section 144(1)</t>
  </si>
  <si>
    <t>Schedule 1, 15</t>
  </si>
  <si>
    <t>An application for the renewal of a class 2 heavy vehicle authorisation (permit)</t>
  </si>
  <si>
    <t>Schedule 1, 16</t>
  </si>
  <si>
    <t>An application for a HML permit under section 21 of the Heavy Vehicle (Mass, Dimension and Loading) National Regulation</t>
  </si>
  <si>
    <t>23(4)</t>
  </si>
  <si>
    <t>Hoardings and advertisements - A coordinating road authority may charge a person a fee for an application for consent under section 66(1) of the Act, not exceeding 17·93 fee units.</t>
  </si>
  <si>
    <t>17(1)(a)</t>
  </si>
  <si>
    <t>17(1)(b)</t>
  </si>
  <si>
    <t>17(2)</t>
  </si>
  <si>
    <t>18(4)(a)</t>
  </si>
  <si>
    <t>22(1), Sch 1</t>
  </si>
  <si>
    <t>MARINE SAFETY - FEES AND PENALTIES</t>
  </si>
  <si>
    <t>47(2)</t>
  </si>
  <si>
    <t>49(1)</t>
  </si>
  <si>
    <t>49(2)</t>
  </si>
  <si>
    <t>50(2)</t>
  </si>
  <si>
    <t>85(5)</t>
  </si>
  <si>
    <t>85(6)</t>
  </si>
  <si>
    <t>The master of a vessel must not take the vessel on a voyage if the master knows that the vessel has been detained under this section and has not been duly released</t>
  </si>
  <si>
    <t>85(7)</t>
  </si>
  <si>
    <t>85(8)</t>
  </si>
  <si>
    <t xml:space="preserve">87(1) </t>
  </si>
  <si>
    <t>87(2A)</t>
  </si>
  <si>
    <t>87(4)</t>
  </si>
  <si>
    <t>(1) A person must not, wilfully or negligently—
(a) do any act tending to the immediate loss or destruction of, or serious damage to, a vessel or its cargo; or
(b) do any act tending immediately to endanger anyone belonging to or on board a vessel; or
(c) fail to do any act that is reasonably necessary to protect a vessel or cargo from immediate loss, destruction or serious damage; or
(d) fail to do any act that is reasonably necessary to protect anyone belonging to or on board a vessel from immediate danger</t>
  </si>
  <si>
    <t>93(4)</t>
  </si>
  <si>
    <t>93(5)</t>
  </si>
  <si>
    <t>93(6)</t>
  </si>
  <si>
    <t>96(2)</t>
  </si>
  <si>
    <t>107(5)</t>
  </si>
  <si>
    <t>115(3)</t>
  </si>
  <si>
    <t>118(4)</t>
  </si>
  <si>
    <t>119(4)</t>
  </si>
  <si>
    <t>122(1)</t>
  </si>
  <si>
    <t>123(4)</t>
  </si>
  <si>
    <t>154(4)</t>
  </si>
  <si>
    <t>154(6)</t>
  </si>
  <si>
    <t>155(2)</t>
  </si>
  <si>
    <t>155(3)</t>
  </si>
  <si>
    <t>159(2)</t>
  </si>
  <si>
    <t xml:space="preserve">The master of a vessel on State waters must obey any direction that is given, by any means, by a police officer or a transport safety officer
</t>
  </si>
  <si>
    <t>162A(4)</t>
  </si>
  <si>
    <t>162A(5)</t>
  </si>
  <si>
    <t>162C(2)</t>
  </si>
  <si>
    <t>173D</t>
  </si>
  <si>
    <t>197, cl.2(a) of the Notice</t>
  </si>
  <si>
    <t>Offence not to comply with waterway rules</t>
  </si>
  <si>
    <t>197, cl.2(b) of the Notice</t>
  </si>
  <si>
    <t>197, cl.3 of the Notice</t>
  </si>
  <si>
    <t>197, cl.4(a) of the Notice</t>
  </si>
  <si>
    <t>197, cl.4(b) of the Notice</t>
  </si>
  <si>
    <t>197, cl.6(1)(a) of the Notice</t>
  </si>
  <si>
    <t>197, cl.6(1)(b) of the Notice</t>
  </si>
  <si>
    <t>197, cl.6(2) of the Notice</t>
  </si>
  <si>
    <t>197, cl.6(3)(a) of the Notice</t>
  </si>
  <si>
    <t>197, cl.6(3)(b) of the Notice</t>
  </si>
  <si>
    <t>197, cl.6(3)(d) of the Notice</t>
  </si>
  <si>
    <t>197, cl.7 of the Notice</t>
  </si>
  <si>
    <t>197, cl.8 of the Notice</t>
  </si>
  <si>
    <t>197, cl.9 of the Notice</t>
  </si>
  <si>
    <t>197, cl.10 of the Notice</t>
  </si>
  <si>
    <t>197, cl.11 of the Notice</t>
  </si>
  <si>
    <t>197, cl.12 of the Notice</t>
  </si>
  <si>
    <t>197, cl.13 of the Notice</t>
  </si>
  <si>
    <t>197, cl.14 of the Notice</t>
  </si>
  <si>
    <t>197, cl.15 of the Notice</t>
  </si>
  <si>
    <t>197, cl.16 of the Notice</t>
  </si>
  <si>
    <t>197, cl.17 of the Notice</t>
  </si>
  <si>
    <t>197, cl.19(a) of the Notice</t>
  </si>
  <si>
    <t>197, cl.19(b) of the Notice</t>
  </si>
  <si>
    <t>197, cl.21 of the Notice</t>
  </si>
  <si>
    <t>197, cl.22 of the Notice</t>
  </si>
  <si>
    <t>197, cl.23 of the Notice</t>
  </si>
  <si>
    <t>197, cl.23B of the Notice</t>
  </si>
  <si>
    <t>197, cl.23C of the Notice</t>
  </si>
  <si>
    <t>207(1)</t>
  </si>
  <si>
    <t>210(2)</t>
  </si>
  <si>
    <t>215(5)</t>
  </si>
  <si>
    <t>220(1)</t>
  </si>
  <si>
    <t>220(1A)</t>
  </si>
  <si>
    <t>220(2)</t>
  </si>
  <si>
    <t>220(3)</t>
  </si>
  <si>
    <t>220(4)</t>
  </si>
  <si>
    <t>220(5)</t>
  </si>
  <si>
    <t>221(3)</t>
  </si>
  <si>
    <t>221(5)</t>
  </si>
  <si>
    <t>237(2)</t>
  </si>
  <si>
    <t>247A</t>
  </si>
  <si>
    <t>Failure of pilotage service provider to report the full particulars of reportable incident to Safety Director as soon as possible, in writing and in the form determined by the Safety Director</t>
  </si>
  <si>
    <t>267(4)</t>
  </si>
  <si>
    <t>269(4)</t>
  </si>
  <si>
    <t>271B</t>
  </si>
  <si>
    <t>271C</t>
  </si>
  <si>
    <t>298H</t>
  </si>
  <si>
    <t>302(1)</t>
  </si>
  <si>
    <t>304(2)</t>
  </si>
  <si>
    <t>304(3)</t>
  </si>
  <si>
    <t>9(3)</t>
  </si>
  <si>
    <t>A registered person must, in respect of the vessel registered in the registered person's name, notify the Safety Director in writing within 28 days after any changes to the details of the vessel given under regulation 11(2)(d)</t>
  </si>
  <si>
    <t>24(5)</t>
  </si>
  <si>
    <t>24(7)</t>
  </si>
  <si>
    <t>26(2)</t>
  </si>
  <si>
    <t>The master of a domestic commercial vessel on State waters must not contravene any provision of the Prevention of Collisions Convention</t>
  </si>
  <si>
    <t>The master of a recreational vessel or a regulated hire and drive vessel on State waters must not contravene any provision of the Prevention of Collisions Convention</t>
  </si>
  <si>
    <t xml:space="preserve">A person is guilty of an offence if—
(a) the person operates a vessel or is the master or pilot of a vessel underway or at anchor while under the influence of alcohol or any other drug to such an extent as to—
 (i) in the case of a person operating a vessel, be incapable of having proper control of the vessel; or
 (ii) in the case of a master or pilot of a vessel, be incapable of directing the proper operation of the vessel; 
</t>
  </si>
  <si>
    <t>28(2)(a)</t>
  </si>
  <si>
    <t>First offence</t>
  </si>
  <si>
    <t>28(2)(b)</t>
  </si>
  <si>
    <t>Second offence</t>
  </si>
  <si>
    <t>28(2)(c)</t>
  </si>
  <si>
    <t>Subsequent offence</t>
  </si>
  <si>
    <t>A person is guilty of an offence if—
(b) the person operates a vessel or is the master or pilot of a vessel underway or at anchor while the prescribed concentration of alcohol or more than the prescribed concentration of alcohol is present in his or her blood or breath;</t>
  </si>
  <si>
    <t>28(2A)(a)</t>
  </si>
  <si>
    <t>28(2A)(b)(i)</t>
  </si>
  <si>
    <t>Second offence (BAL less than 0.15g/100ml or Breathe AL less than 0.15g/210L of exhaled air)</t>
  </si>
  <si>
    <t>28(2A)(b)(ii)</t>
  </si>
  <si>
    <t>Second offence (BAL equal to or more than 0.15g/100ml or  Breathe AL equal to or more than 0.15g/210L of exhaled air)</t>
  </si>
  <si>
    <t>28(2A)(c)(i)</t>
  </si>
  <si>
    <t>Any other subsequent offence (BAL less than 0.15g/100ml or Breathe AL less than 0.15g/210L of exhaled air)</t>
  </si>
  <si>
    <t>28(2A)(c)(ii)</t>
  </si>
  <si>
    <t>Any other subsequent offence (BAL equal to or more than 0.15g/100ml)</t>
  </si>
  <si>
    <t>As above</t>
  </si>
  <si>
    <t>28(1)(ba)</t>
  </si>
  <si>
    <t>28(3)(a)</t>
  </si>
  <si>
    <t>28(3)(b)</t>
  </si>
  <si>
    <t>28(3)(c)</t>
  </si>
  <si>
    <t>28(1)(bb)</t>
  </si>
  <si>
    <t>A person is guilty of an offence if—
(b) the person operates a vessel or is the master or pilot of a vessel underway or at anchor while the prescribed concentration of drugs or more than the prescribed concentration of drugs is present in his or her blood or oral fluid;</t>
  </si>
  <si>
    <t>28(3A)(a)</t>
  </si>
  <si>
    <t>28(3A)(b)</t>
  </si>
  <si>
    <t>28(3A)(c)</t>
  </si>
  <si>
    <t>A person is guilty of an offence if—
(c) the person refuses to undergo a preliminary breath test in accordance with section 29 when required under that section to do so;</t>
  </si>
  <si>
    <t>28(1)(ca)</t>
  </si>
  <si>
    <t>28(1)(cb)</t>
  </si>
  <si>
    <t>A person is guilty of an offence if—
(cb) the person refuses or fails to comply with a request or signal to go to a preliminary breath testing station, given under section 30(3);</t>
  </si>
  <si>
    <t>28(1)(d)</t>
  </si>
  <si>
    <t>A person is guilty of an offence if—
(d) the person refuses to comply with a requirement made under section 31(1), (2), (2AA), (2A) or (9A);</t>
  </si>
  <si>
    <t>28(1)(e)</t>
  </si>
  <si>
    <t>Second offence (BAL less than 0.15g/100ml)</t>
  </si>
  <si>
    <t>Second offence (BAL equal to or more than 0.15g/100ml)</t>
  </si>
  <si>
    <t>Subsequent offence (BAL less than 0.15g/100ml)</t>
  </si>
  <si>
    <t>Subsequent offence (BAL equal to or more than 0.15g/100ml)</t>
  </si>
  <si>
    <t>28(1)(ea)</t>
  </si>
  <si>
    <t>A person is guilty of an offence if—
(ea) the person refuses to comply with a requirement made under section 31AB(1);</t>
  </si>
  <si>
    <t>28(1)(eb)</t>
  </si>
  <si>
    <t>A person is guilty of an offence if—
(eb) the person refuses to provide a sample of oral fluid in accordance with section 31AD or 31AE when required under that section to do so or refuses to comply with any other requirement made under that section;</t>
  </si>
  <si>
    <t>28(1)(f)</t>
  </si>
  <si>
    <t>28(1)(g)</t>
  </si>
  <si>
    <t>28(1)(h)</t>
  </si>
  <si>
    <t>28C(5)</t>
  </si>
  <si>
    <t>A person who, without just cause or excuse, refuses or fails to surrender a document as required by a notice under subsection (1) is guilty of an offence and liable to a penalty of not more than 5 penalty units.</t>
  </si>
  <si>
    <t>31(9D)</t>
  </si>
  <si>
    <t>A person must not hinder or obstruct a registered medical practitioner or an approved health professional attempting to take a sample of the blood of any other person in accordance with subsection (9A).</t>
  </si>
  <si>
    <t>31A(2)</t>
  </si>
  <si>
    <t>31A(6)</t>
  </si>
  <si>
    <t>A person must not hinder or obstruct a doctor attempting to take a sample of the blood of any other person in accordance with this section.</t>
  </si>
  <si>
    <t>31AB(4)</t>
  </si>
  <si>
    <t>A person must not hinder or obstruct a registered medical practitioner or an approved health professional attempting to take a sample of the blood, or be furnished with a sample of the urine, of any other person in accordance with this section.</t>
  </si>
  <si>
    <t>31AC(7)</t>
  </si>
  <si>
    <t>31AC(8)</t>
  </si>
  <si>
    <t>31AE(16)</t>
  </si>
  <si>
    <t xml:space="preserve">A person must not hinder or obstruct a registered medical practitioner or an approved health professional attempting to take a sample of the blood of any other person in accordance with subsection (13).
</t>
  </si>
  <si>
    <t>33B(2)</t>
  </si>
  <si>
    <t xml:space="preserve">The occupier of any place on land must comply with a notice issued under subsection (1), addressed to and served on the occupier of that place on land as soon as possible or (as the case requires) within the time (if any) specified in the notice. </t>
  </si>
  <si>
    <t>General marine licence</t>
  </si>
  <si>
    <t>Restricted marine licence</t>
  </si>
  <si>
    <t>Fee for replacement marine licence</t>
  </si>
  <si>
    <t>Marine licence knowledge test fee</t>
  </si>
  <si>
    <t>Endorsement on a general marine licence</t>
  </si>
  <si>
    <t>Endorsement on a restricted marine licence</t>
  </si>
  <si>
    <t>Fee for search of records of marine licences</t>
  </si>
  <si>
    <t>Fee for duplicate of pilot exemption</t>
  </si>
  <si>
    <t>Application for registration as a pilotage services provider</t>
  </si>
  <si>
    <t>Fee for grant or renewal of marine licence or endorsement</t>
  </si>
  <si>
    <t xml:space="preserve"> Fee for issue or renewal of local knowledge certificate</t>
  </si>
  <si>
    <t>Fee for duplicate of local knowledge certificate</t>
  </si>
  <si>
    <t xml:space="preserve">Examination fees for local knowledge certificates </t>
  </si>
  <si>
    <t>Written examination</t>
  </si>
  <si>
    <t>Oral examination</t>
  </si>
  <si>
    <t>Fee for application for pilot licence_x000D_</t>
  </si>
  <si>
    <t>Fee for grant of pilot licence_x000D_</t>
  </si>
  <si>
    <t>Fee for duplicate of pilot licence_x000D_</t>
  </si>
  <si>
    <t>Fee for application for grant or renewal of pilot exemption</t>
  </si>
  <si>
    <t>20(2)</t>
  </si>
  <si>
    <t>Fee for application for grant or renewal of pilot exemption- safety director considering application</t>
  </si>
  <si>
    <t>Fee for grant or renewal of pilot exemption</t>
  </si>
  <si>
    <t>64(1)</t>
  </si>
  <si>
    <t>77(2)</t>
  </si>
  <si>
    <t>79(3)</t>
  </si>
  <si>
    <t>264(1)</t>
  </si>
  <si>
    <t>Cause or permit a highway collection to be conducted without permission or not in compliance with the permission</t>
  </si>
  <si>
    <t>Take part in a highway colection knowing that itis being held without permission</t>
  </si>
  <si>
    <t>31(4)</t>
  </si>
  <si>
    <t>Take part in a highway collection knowingly contravening any conditions of the permission</t>
  </si>
  <si>
    <t>Erect, display or place a light—
(a) in a way that prevents, or is likely to prevent, a driver from clearly distinguishing the road
ahead; or
(b) that is a danger or distraction, or is likely to endanger or distract drivers or other road
users</t>
  </si>
  <si>
    <t>Motorcycle safety</t>
  </si>
  <si>
    <t>Offences relating to alcohol interlocks and privacy of motor vehicle occupants:
Illegally download, print or possess; or publish, transmit or disclose to any other
person— an image or information about the identity of a person using an interlock device</t>
  </si>
  <si>
    <t>The holder of a marine licence must, as soon as practicable, notify the Safety Director of any permanent or long-term injury or illness that may imprisonmentair his or her ability to operate a registered recreational vessel or a regulated hire and drive vessel safely</t>
  </si>
  <si>
    <t>A person is guilty of an offence if—
(ba) the person operates a vessel or is the master or pilot of a vessel underway or at anchor while imprisonmentaired by a drug;</t>
  </si>
  <si>
    <t>A person is guilty of an offence if—
(ca) the person refuses to undergo an assessment of drug imprisonmentairment in accordance with section 31AA when required under that section to do so or refuses to comply with any other requirement made under section 31AA(1);</t>
  </si>
  <si>
    <t xml:space="preserve">A person who knowingly—
 (a) fails to destroy; or
 (b) uses, or causes or permits to be used—
a video-recording or related material and information required by this section to be destroyed is guilty of an offence punishable by a fine of not more than 120 penalty units or to imprisonmentrisonment for a term of not more than 12 months.
</t>
  </si>
  <si>
    <t xml:space="preserve">A person who at any time uses, or causes or permits to be used, or otherwise disseminates information derived from any video-recording or related material and information required by this section to be destroyed except in good faith for the purposes of a relevant offence is guilty of an offence punishable by a fine of not more than 120 penalty units or to imprisonmentrisonment for a term of not more than 12 months.
</t>
  </si>
  <si>
    <t>240
or 2 years imprisonment</t>
  </si>
  <si>
    <t>60
or 6 months imprisonment</t>
  </si>
  <si>
    <t>or up to 6 months imprisonment</t>
  </si>
  <si>
    <t>or up to 3 months imprisonment</t>
  </si>
  <si>
    <t>or up to 12 months imprisonment</t>
  </si>
  <si>
    <t>or up to 18 months imprisonment</t>
  </si>
  <si>
    <r>
      <t xml:space="preserve">Conducting works in, on, under or over a road without written consent - </t>
    </r>
    <r>
      <rPr>
        <b/>
        <sz val="10"/>
        <rFont val="Arial"/>
        <family val="2"/>
      </rPr>
      <t xml:space="preserve">person
</t>
    </r>
  </si>
  <si>
    <r>
      <t xml:space="preserve">Failure to comply with clause 13 of Schedule 7 - </t>
    </r>
    <r>
      <rPr>
        <b/>
        <sz val="10"/>
        <rFont val="Arial"/>
        <family val="2"/>
      </rPr>
      <t xml:space="preserve">person
</t>
    </r>
  </si>
  <si>
    <r>
      <rPr>
        <sz val="10"/>
        <color rgb="FF000000"/>
        <rFont val="Arial"/>
        <family val="2"/>
      </rPr>
      <t>38ZZF</t>
    </r>
    <r>
      <rPr>
        <sz val="10"/>
        <rFont val="Arial"/>
        <family val="2"/>
      </rPr>
      <t>(3)</t>
    </r>
  </si>
  <si>
    <r>
      <rPr>
        <sz val="10"/>
        <color rgb="FF000000"/>
        <rFont val="Arial"/>
        <family val="2"/>
      </rPr>
      <t>38ZZB</t>
    </r>
    <r>
      <rPr>
        <sz val="10"/>
        <rFont val="Arial"/>
        <family val="2"/>
      </rPr>
      <t>(1)</t>
    </r>
  </si>
  <si>
    <t xml:space="preserve">2000
or 2 years imprisonment </t>
  </si>
  <si>
    <t>500
or 1 year imprisonment</t>
  </si>
  <si>
    <t xml:space="preserve">Where a prescribed incident occurs in State waters in relation to a ship and— 
(a) the master of the ship is unable to comply with subsection (1) in relation to the incident; 
(b) the incident occurs in circumstances in which the ship is abandoned—  
the owner, charterer, manager or operator of the ship or an agent of the owner, charterer, manager, or operator of the ship shall, without delay notify a prescribed officer of the incident, in the prescribed manner, and, if a prescribed officer is not so notified, each of those persons is guilty of an indictable offence punishable, upon conviction— </t>
  </si>
  <si>
    <t xml:space="preserve">Bus safety inspections - (1) An accredited bus operator must ensure that each bus used to provide the commercial bus service or local bus service undergoes a safety inspection in accordance with the regulations -
(a) annually; or 
(b) at prescribed intervals. </t>
  </si>
  <si>
    <t>Retention of records—accredited bus operator
An accredited bus operator must retain the following records in a safe and secure location for the specified period—
(a) a record of the name, address, driver licence number and driver accreditation issued under Division 6 of Part VI of the Transport
(Compliance and Miscellaneous) Act 1983, of each person who drives a bus operated by the accredited bus operator;
(b) a record of each bus in the fleet of the accredited operator, including—
(i) the vehicle registration number; and
(ii) the vehicle identification number; and
(iii) the maximum number of passengers that may be safely carried on the bus, in accordance with regulation 6;
(c) a record of the total number of buses in the fleet of the accredited operator;</t>
  </si>
  <si>
    <t>Driver must not have alcohol or drugs present in the driver's blood or breath immediately before or while driving a bus.</t>
  </si>
  <si>
    <t>Disclosure of records by accredited bus operators
An accredited bus operator must not directly or indirectly make a record of, disclose to any person, or make use of, any information acquired
under regulation 31(a) except—
(a) with the consent of the person to whom the information relates; or
(b) if otherwise lawfully authorised or required.</t>
  </si>
  <si>
    <t>Retention of records—language
A bus operator must ensure that the records kept for the purposes of this Part are kept in the English language.</t>
  </si>
  <si>
    <t>Retention of records—registered bus operator
A registered bus operator must retain the following records in a safe and secure location for the specified period—
(a) a record of each bus in the fleet of the
registered operator, including—
(i) the vehicle registration number; and
(ii) the vehicle identification number; and
(iii) the maximum number of passengers that may be safely carried on the bus, in accordance with regulation 6; 
(b) a record of the total number of buses in the fleet of the registered operator;
(c) evidence of inspections conducted in accordance with Part 7 in respect of each bus operated by the registered bus operator;
(d) evidence of any action taken by the registered bus operator to rectify a bus defect or issue that is identified by a licensed bus tester during an inspection conducted in accordance with Part 7.</t>
  </si>
  <si>
    <t>Offence to provide false or misleading information - (1) A person must not either deliberately or recklessly - 
(a) provide any information under this Act that is false or misleading in a material detail; or
(b) provide under this Act any document that is false or misleaing in a material detail; or
(c) make any representation under this Act that provides a false or misleading impression of a material detail; or 
(d) fail to include any material matter in any information or document provided under this Act if the failure causes the information or document to be false or misleading; or 
(e) engage in conduct, or a course of conduct, for a purpose that is relevant to this Act, if that conduct is misleading or deceptive, or is likely to mislead or deceive.</t>
  </si>
  <si>
    <t>Operator to return certificate when accreditation cancelled or surrendered - An operator must return to the Safety Director the certificate of accreditation issued to the operator on accreditation, if the accreditation of the operator is cancelled or surrendered under this Act.</t>
  </si>
  <si>
    <t xml:space="preserve">Penalty for breach of condition or restriction - An operator of a bus service who has been granted an exemption under this Division must not contravene a condition or restriction of the exemption applying under this Division. </t>
  </si>
  <si>
    <t>55F</t>
  </si>
  <si>
    <t>55G(2)</t>
  </si>
  <si>
    <t>55E</t>
  </si>
  <si>
    <t>38(6)</t>
  </si>
  <si>
    <r>
      <t xml:space="preserve">Safety Director may request information - (2) An accredited bus operator </t>
    </r>
    <r>
      <rPr>
        <strike/>
        <sz val="10"/>
        <rFont val="Arial"/>
        <family val="2"/>
      </rPr>
      <t xml:space="preserve"> </t>
    </r>
    <r>
      <rPr>
        <sz val="10"/>
        <rFont val="Arial"/>
        <family val="2"/>
      </rPr>
      <t>must comply with a request made by the Safety Director under subsection (1).</t>
    </r>
  </si>
  <si>
    <t>ROAD SAFETY LEGISLATED FEES</t>
  </si>
  <si>
    <t>First grant of probationary driver licence</t>
  </si>
  <si>
    <t>Road Safety (Drivers) Regulations 2019 reg.104A</t>
  </si>
  <si>
    <t>Subsequent grant or renewal of probationary driver licence - 4 years</t>
  </si>
  <si>
    <t>First grant of 3-year full driver licence for good probationary drivers</t>
  </si>
  <si>
    <t>Road Safety (Drivers) Regulations 2019 reg.105</t>
  </si>
  <si>
    <t>Driver reward - 25% discounted driver licence renewal for good drivers - 
3 years - as of 1 October 2022</t>
  </si>
  <si>
    <t>Road Safety (Drivers) Regulations 2019 reg.104B</t>
  </si>
  <si>
    <t>Driver reward - 25% discounted driver licence renewal for good drivers - 
10 years - as of 1 October 2022</t>
  </si>
  <si>
    <t>Driver reward - 25% discounted driver licence renewal for good drivers - 
4 years probationary - as of 1 October 2022</t>
  </si>
  <si>
    <t>First-stage Behaviour Change Program - cost recovery fee for VicRoads, determined by the Secretary Dept of Transport (full fee)</t>
  </si>
  <si>
    <t>RSA 1986
and
Victoria Govt Gazette S183 of 19 April 2018</t>
  </si>
  <si>
    <t>58P(1)</t>
  </si>
  <si>
    <t>First-stage Behaviour Change Program - cost recovery fee for VicRoads, determined by the Secretary Dept of Transport 
(concessional fee)</t>
  </si>
  <si>
    <t>Safe Driving Program - cost recovery fee for VicRoads, determined by the Secretary Dept of Transport</t>
  </si>
  <si>
    <t>RSA 1986
and
Victoria Govt Gazette S172 of 12 April 2018</t>
  </si>
  <si>
    <t>Learner permit test — undertaken online via MyVicRoads account Learner Permit Test Online portal, during first 12 months of enrolment</t>
  </si>
  <si>
    <t>RS(D)R Sch 6 items 2, 3A</t>
  </si>
  <si>
    <t>First test for a car licence or motorcycle licence — undertaken online via MyVicRoads account Hazard Perception Test Online portal</t>
  </si>
  <si>
    <t>RS(D)R Sch 6 item 3C</t>
  </si>
  <si>
    <t>Written, computer-based or online test for a car licence or motorcycle licence — in any other case</t>
  </si>
  <si>
    <t>RS(D)R Sch 6 items 3B, 3D</t>
  </si>
  <si>
    <t>Written or computer-based test for variation of a car licence to become a heavy vehicle licence</t>
  </si>
  <si>
    <t>RS(D)R Sch 6 item 3E(a)</t>
  </si>
  <si>
    <t>Written or computer-based test for variation of a heavy vehicle licence</t>
  </si>
  <si>
    <t>RS(D)R Sch 6 items 3E(b), (c)</t>
  </si>
  <si>
    <t>First grant of a motorcycle learner permit</t>
  </si>
  <si>
    <t>Second or subsequent grant of a motorcycle learner permit</t>
  </si>
  <si>
    <t>RS(D)R Sch 6 Item 8A</t>
  </si>
  <si>
    <t>First grant of a car learner permit</t>
  </si>
  <si>
    <t>RS(D)R Sch 6 Item 9</t>
  </si>
  <si>
    <t>Second or subsequent grant of a car learner permit</t>
  </si>
  <si>
    <t>RS(D)R Sch 6 Item 9A</t>
  </si>
  <si>
    <t>Renewal of a car learner permit</t>
  </si>
  <si>
    <t>RS(D)R Sch 6 Item 9B</t>
  </si>
  <si>
    <t>RS(V)R Sch 2 item 2 of table</t>
  </si>
  <si>
    <t>RS(V)R Sch 4 item 11</t>
  </si>
  <si>
    <t>RS(V)R Sch 4 item 12</t>
  </si>
  <si>
    <t>RS(V)R Sch 4 item 13</t>
  </si>
  <si>
    <t>RS(V)R Sch 4 item 14</t>
  </si>
  <si>
    <t>RS(V)R Sch 4 item 15</t>
  </si>
  <si>
    <t>RS(V)R Sch 4 item 16</t>
  </si>
  <si>
    <t>RS(V)R Sch 4 item 17</t>
  </si>
  <si>
    <t>RS(V)R Sch 4 item 18</t>
  </si>
  <si>
    <t>RS(V)R Sch 4 item 19</t>
  </si>
  <si>
    <t>RS(V)R Sch 4 item 20</t>
  </si>
  <si>
    <t xml:space="preserve">Transfer of registration: </t>
  </si>
  <si>
    <t>RS(V)R Sch 4 item 21(a)</t>
  </si>
  <si>
    <t>RS(V)R Sch 4 item 21(b)</t>
  </si>
  <si>
    <t>RS(V)R Sch 4 item 21(c)</t>
  </si>
  <si>
    <t>RS(V)R Sch 4 item 21(d)</t>
  </si>
  <si>
    <t>RS(V)R Sch 4 item 21(e)</t>
  </si>
  <si>
    <t>RS(V)R Sch 4 item 22</t>
  </si>
  <si>
    <t>RS(V)R Sch 4 item 23</t>
  </si>
  <si>
    <t>RS(V)R Sch 4 item 24</t>
  </si>
  <si>
    <t>RS(V)R Sch 4 item 25</t>
  </si>
  <si>
    <t>RS(V)R Sch 4 item 26</t>
  </si>
  <si>
    <t>RS(V)R Sch 4 item 27</t>
  </si>
  <si>
    <t>RS(V)R Sch 4 item 28</t>
  </si>
  <si>
    <t>RS(V)R Sch 4  item 29</t>
  </si>
  <si>
    <t>RS(V)R Sch 4 item 30</t>
  </si>
  <si>
    <t>RS(V)R Sch 4 item 31</t>
  </si>
  <si>
    <t>RS(V)R Sch 4 item 32</t>
  </si>
  <si>
    <t>RS(V)R Sch 4 item 33</t>
  </si>
  <si>
    <t>RS(V)R Sch 4 item 34</t>
  </si>
  <si>
    <t>RS(V)R Sch 4 item 35</t>
  </si>
  <si>
    <t>RS(V)R Sch 4 item 36</t>
  </si>
  <si>
    <t>RS(V)R Sch 5 item 1</t>
  </si>
  <si>
    <t>RS(V)R Sch 5 item 2</t>
  </si>
  <si>
    <t>RS(V)R Sch 5 item 3</t>
  </si>
  <si>
    <t>RS(V)R Sch 5 item 4</t>
  </si>
  <si>
    <t>RS(V)R Sch 5 item 5(i)</t>
  </si>
  <si>
    <t>RS(V)R Sch 5 item 5(ii)</t>
  </si>
  <si>
    <t>RS(TM)R 2019</t>
  </si>
  <si>
    <t>237(1A)</t>
  </si>
  <si>
    <t>(1) A specified person, except in accordance with this section, must not—
(a) make a record of, or disclose to a 
person, restricted information; or
(b) use restricted information.</t>
  </si>
  <si>
    <t>73F</t>
  </si>
  <si>
    <t>73J</t>
  </si>
  <si>
    <t>73ZF</t>
  </si>
  <si>
    <t>Driver occupying same seating position as a passenger</t>
  </si>
  <si>
    <t>263B(1)</t>
  </si>
  <si>
    <t>Driver failing to ensure passenger is not occupying the same seating position as another passenger or the driver</t>
  </si>
  <si>
    <t>263B(2)</t>
  </si>
  <si>
    <t>263B(3)</t>
  </si>
  <si>
    <t>Passenger 16 years or older occupying same seating position as another passanger or the driver</t>
  </si>
  <si>
    <t>Driver failing to occupy the drivers seating position with an approved seatbelt or failing to wear the approved seatbelt or both (natural person)</t>
  </si>
  <si>
    <t>Driver failing to occupy the drivers seating position with an approved seatbelt or failing to wear the approved seatbelt or both (body corporate)</t>
  </si>
  <si>
    <t>264A(1)</t>
  </si>
  <si>
    <t>Driver failing to ensure passenger is occupying a seating position with an approved seatbelt or wearing the approved seatbelt or both (natural person)</t>
  </si>
  <si>
    <t>Driver failing to ensure passenger is occupying a seating position with an approved seatbelt or wearing the approved seatbelt or both (body corporate)</t>
  </si>
  <si>
    <t>Driver failing to ensure passenger under 16 years old not appropriately secured</t>
  </si>
  <si>
    <t>304H(1)</t>
  </si>
  <si>
    <t>Driver operating a wearble device display being operated by another person</t>
  </si>
  <si>
    <t>304I(4)</t>
  </si>
  <si>
    <t>304I(1)</t>
  </si>
  <si>
    <t>Driver looking at a wearable device display being operated by another person</t>
  </si>
  <si>
    <t>Driver touching a portable device (natural person)</t>
  </si>
  <si>
    <t>304J(1)</t>
  </si>
  <si>
    <t>Driver touching a portable device (body corporate)</t>
  </si>
  <si>
    <t>304J(2)</t>
  </si>
  <si>
    <t>Driver looking at a portable device display being operated by another person</t>
  </si>
  <si>
    <t>304J(3)</t>
  </si>
  <si>
    <t>Driver having a portable device resting on the drivers body, clothes or lap (natural person)</t>
  </si>
  <si>
    <t>Driver having a portable device resting on the drivers body, clothes or lap (body corporate)</t>
  </si>
  <si>
    <t>Fully licensed driver operating a portable device other than by touching the device</t>
  </si>
  <si>
    <t>304K(1)</t>
  </si>
  <si>
    <t>Fully licensed driver operating a portable device where likley to distract another driver</t>
  </si>
  <si>
    <t>304K(2)</t>
  </si>
  <si>
    <t>Driver of a motor vehicle who is not a fully licensed driver using a portable device or permitting ongoing activity on the portable device</t>
  </si>
  <si>
    <t>304KA</t>
  </si>
  <si>
    <t>304L(1)</t>
  </si>
  <si>
    <t>Rider of bicycle or electric scooter or driver of a vehicle that is not a motor vehicle operating a wearable device</t>
  </si>
  <si>
    <t>304M(1)</t>
  </si>
  <si>
    <t>Rider of bicycle or electric scooter or driver of a vehicle that is not a motor vehicle touching a portable device</t>
  </si>
  <si>
    <t>304N(1)</t>
  </si>
  <si>
    <t>Rider of bicycle or electric scooter or driver of a vehicle that is not a motor vehicle resting a portable device on the rider's or driver's body, clothes or lap</t>
  </si>
  <si>
    <t>304N(2)</t>
  </si>
  <si>
    <t>Person travelling in or on wheeled recreational device or electric personal transporter operating an inbuilt device, a mounted device or a motor bike helmet device</t>
  </si>
  <si>
    <t>304O(1)</t>
  </si>
  <si>
    <t>Person travelling in or on wheeled recreational device or electric personal transporter operating a wearable device</t>
  </si>
  <si>
    <t>304P(1)</t>
  </si>
  <si>
    <t>Person travelling in or on wheeled recreational device or electric personal transporter touching a portable device</t>
  </si>
  <si>
    <t>304Q(1)</t>
  </si>
  <si>
    <t>Person travelling in or on wheeled recreational device or electric personal transporter resting a portable device on the person's body, clothes or lap".</t>
  </si>
  <si>
    <t>304Q(2)</t>
  </si>
  <si>
    <t>Person in a motor vehicle operating an inbuilt device, a mounted device or a motor bike helmet device</t>
  </si>
  <si>
    <t>(5.5 fee units × (B - 1)) + 10 fee units</t>
  </si>
  <si>
    <t>Driver to carry hazardous area authority</t>
  </si>
  <si>
    <t>Relevant vehicle not to be used in hazardous area without hazardous area authority</t>
  </si>
  <si>
    <t>290(3)</t>
  </si>
  <si>
    <t>290(4)</t>
  </si>
  <si>
    <t>290(5)</t>
  </si>
  <si>
    <t>A person must not drive a vehicle on a highway without displaying a warning sign or warning light if not required</t>
  </si>
  <si>
    <t xml:space="preserve">registered operator of vehicle must take reasonable steps (body corporate) </t>
  </si>
  <si>
    <t>Any other person must not cause or permit a vehicle to be used on a highway (body corporate)</t>
  </si>
  <si>
    <t>(in any other case)</t>
  </si>
  <si>
    <t>291(1)</t>
  </si>
  <si>
    <t>Other lights to be in working order</t>
  </si>
  <si>
    <t>291(2)</t>
  </si>
  <si>
    <t>291(3)</t>
  </si>
  <si>
    <t>Signs to be kept clean and unobscured</t>
  </si>
  <si>
    <t>Use of modified vehicles</t>
  </si>
  <si>
    <t>Use of vehicles not complying with standards for registration or permit</t>
  </si>
  <si>
    <t>person must not use the vehicle not in a safe and roadworthy condition</t>
  </si>
  <si>
    <t xml:space="preserve">person must not cause or permit the use of vehicle in a safe and roadworthy condition. </t>
  </si>
  <si>
    <t>person must not use a motor vehicle on a highway if it has any equipment or the like attched with rick of injury to another</t>
  </si>
  <si>
    <t>Keeping documents to produce to police or authority for inspection on request</t>
  </si>
  <si>
    <t>Driver of class O must carry and produce permit for Class O</t>
  </si>
  <si>
    <t xml:space="preserve">Please see website for the updated fees  </t>
  </si>
  <si>
    <t>https://www.vicroads.vic.gov.au/registration/registration-fees/heavy-vehicle-fees</t>
  </si>
  <si>
    <t>120A</t>
  </si>
  <si>
    <t xml:space="preserve">Fees for registation and renewal of registration of light motor vehicles for eligible veterans, if the fee is less than $100 </t>
  </si>
  <si>
    <t xml:space="preserve">RS(V)R Schedule 2 item 13A </t>
  </si>
  <si>
    <t>Caraven or camper trailer</t>
  </si>
  <si>
    <t xml:space="preserve">RS(V)R Schedule 2 item 13B </t>
  </si>
  <si>
    <t>light trailer (other than a caravan or camper trailer)</t>
  </si>
  <si>
    <t xml:space="preserve">RS(V)R Schedule 2 item 16 </t>
  </si>
  <si>
    <t>Fees for light motor vehicles registered or to be registered for apprenticeship purposes</t>
  </si>
  <si>
    <t>Driver of a bus must not drive unless the doors are closed while the bus is moving</t>
  </si>
  <si>
    <t>Leading an animal while in or on a vehicle</t>
  </si>
  <si>
    <t>The master of a recreational vessel or a recreational hire and drive vessel must not permit the vessel to be restarted after being fuelled at any place (other than a wharf, jetty or pier) if there are passengers on board the vessel, unless it is not reasonably practicable for any passengers on board the vessel to disembark safely prior to the vessel being restarted.</t>
  </si>
  <si>
    <t>56(3)</t>
  </si>
  <si>
    <t>56(4)</t>
  </si>
  <si>
    <t>The master of a recreational vessel or a recreational hire and drive vessel must not permit the vessel to be restarted after being fuelled at a wharf, jetty or pier if there are passengers on board the vessel.</t>
  </si>
  <si>
    <t>61(4)</t>
  </si>
  <si>
    <t>61(6)</t>
  </si>
  <si>
    <t>61(7)</t>
  </si>
  <si>
    <t>62(3)</t>
  </si>
  <si>
    <t>62(1)(a)</t>
  </si>
  <si>
    <t xml:space="preserve">The master of a recreational vessel (other than a personal watercraft) that carries fuel on board or is equipped with an electric start motor, gas installation or fuel stove must ensure that— (a) the vessel is equipped with the number of portable fire extinguishers specified in Column 3 of Table H in Part 2 of Schedule 3 for the size of the vessel specified opposite in Column 2; and </t>
  </si>
  <si>
    <t>62(1)(b)</t>
  </si>
  <si>
    <t>64(3)</t>
  </si>
  <si>
    <t>The owner of a recreational vessel must not cause or allow the vessel to be operated if any item of safety equipment or firefighting equipment required for the vessel under regulation 61 or 62 is not maintained or serviced in a way that ensures that it is able to operate at all times in the way that it was designed to operate.</t>
  </si>
  <si>
    <t>66(2)</t>
  </si>
  <si>
    <t>66(5)</t>
  </si>
  <si>
    <t>67(2)</t>
  </si>
  <si>
    <t>67(6)</t>
  </si>
  <si>
    <t>68(3)</t>
  </si>
  <si>
    <t>A person who is being towed by a vessel must, at all times, wear a compulsory lifejacket.</t>
  </si>
  <si>
    <t>76(3)</t>
  </si>
  <si>
    <t>73(4)</t>
  </si>
  <si>
    <t>73(5)</t>
  </si>
  <si>
    <t>73(6)</t>
  </si>
  <si>
    <t>73(7)</t>
  </si>
  <si>
    <t>73(8)</t>
  </si>
  <si>
    <t>73(9)</t>
  </si>
  <si>
    <t>78(3)</t>
  </si>
  <si>
    <t>78(4)</t>
  </si>
  <si>
    <t>78(5)</t>
  </si>
  <si>
    <t>79(4)</t>
  </si>
  <si>
    <t>A person must not be the master of a recreational vessel or a recreational hire and drive vessel fitted with a flying bridge if the number of persons being carried on the flying bridge exceeds one quarter of the number of people (rounded up to the nearest whole number) permitted to be on board the vessel under regulation 57.</t>
  </si>
  <si>
    <t>50(5)</t>
  </si>
  <si>
    <t>A person to whom an exemption applies must comply with any conditions imposed on the exemption</t>
  </si>
  <si>
    <t xml:space="preserve">Passenger 16 years or older failing to occupy a seating position with an approved seatbelt and failing to wear the approved seatbelt </t>
  </si>
  <si>
    <t>Rider of bicycle or electric scooter or driver of a behicle that is not a motor behicle operating an inbuilt device, a mounted device or a motor bike helmet device</t>
  </si>
  <si>
    <t>An owner of a motor vehicle or trailer or a relevant nominated person failing to provide information about driver</t>
  </si>
  <si>
    <t>An owner of trailer failure to give information</t>
  </si>
  <si>
    <t>Item 5: Port of Melbourne waters and
Port of Hastings waters</t>
  </si>
  <si>
    <t>Examination fees for pilot licences - Table</t>
  </si>
  <si>
    <t>HEAVY VEHICLE NATIONAL LAW</t>
  </si>
  <si>
    <t>HEAVY VEHICLE NATIONAL REGULATIONS</t>
  </si>
  <si>
    <t>(2) If an accident damaged motor vehicle, with a gross vehicle mass of less than 4 tonnes, has been damaged in a road accident on a 
designated road and has been towed from the road accident scene to a place in accordance with section 42(3), the driver of a tow truck 
operating under a regular tow truck licence must not use the tow truck to tow, or attempt to tow, that vehicle from that place unless the allocation body for that area has authorised that the tow truck be so used, and the allocation body has given a job number for that 
authorisation to the holder of the licence for that tow truck.</t>
  </si>
  <si>
    <t>(2) The holder of a tow truck driver accreditation must not allow a person to— 
(a) drive a licensed tow truck or a tow truck that is being driven for the purpose of providing accident towing services and that is a tow truck that is apparently under the care and control of the holder of the accreditation; or 
(b) accompany the holder when the holder is driving a tow truck that is being used for the purpose of providing accident towing services (whether or not the tow truck is a licensed tow truck)— unless that person holds a tow truck driver accreditation.</t>
  </si>
  <si>
    <t>Offence not to carry certificate when driving 
(1) If the holder of a tow truck driver accreditation is driving a tow truck in circumstances in which he or she is required under this Part  to have the accreditation, he or she must carry his or her certificate of accreditation.</t>
  </si>
  <si>
    <t>Removal of accident damaged motor vehicles 
The driver of a tow truck must ensure that an accident damaged motor vehicle that is towed under an authority to tow is taken to the place specified in the authority to tow.</t>
  </si>
  <si>
    <t xml:space="preserve">Replacement of defaced etc. HML permit  
</t>
  </si>
  <si>
    <t xml:space="preserve">Driver must not lead an animal, including tethering the animal to the vehicle </t>
  </si>
  <si>
    <t>Person who is a passenger in or any part of a motor vehicle, must not lead an animal while vehicle is moving</t>
  </si>
  <si>
    <t>Rider of a bicyle must not lead an animal, including by tethering the animal to bicycle</t>
  </si>
  <si>
    <t>Rider of an electric scooter must not lead an animal, inlcuding by tethering the animal to the electric scooter</t>
  </si>
  <si>
    <t>Driver of public bus failing to leave intersection as soon as possible if B light changes to red or yellow, or turn off, while the driver is stopped and the driver must leave the interesection as soon as its safe</t>
  </si>
  <si>
    <t>Fail to clear intersection as soon as possible if entering on yellow light</t>
  </si>
  <si>
    <t>Fail to leave intersection as soon as practicable if lights change to red after entering</t>
  </si>
  <si>
    <t>Fail to give way to a pedestrian on a marked foot crossing with flashing yellow lights or passing stationary vehicle at such crossing</t>
  </si>
  <si>
    <t>Proceeding through a bicycle storage area before a red traffic light or arrow</t>
  </si>
  <si>
    <t>Unlawfully approach or pass stationary or slow-moving police vehicle, emergency vehicle etc</t>
  </si>
  <si>
    <t>10(3)(c)</t>
  </si>
  <si>
    <t>23D(3)</t>
  </si>
  <si>
    <t>23D(3)(d) In the case of a corporation</t>
  </si>
  <si>
    <t xml:space="preserve">A person must not use, or permit to be used, on a road a heavy vehicle fitted with an emission control system if the operation of the system results in a failure to comply with an applicable heavy vehicle standard (whether in relation to the vehicle or in relation to the system).
</t>
  </si>
  <si>
    <t>Works other than minor works:</t>
  </si>
  <si>
    <t>Operate or be the master or pilot of a vessel with—
(a) blood alcohol level of 0⋅05 or more but less than 0⋅07g/100ml; or 
(b) breath alcohol level of 0⋅05 or more but less than 0⋅07g/210 litres of exhaled air—and 
(c) a prescribed concentration of zero blood or breath alcohol applies to the person; and
(d) the person is aged under 26  years at the time of the transport safety infringement</t>
  </si>
  <si>
    <t>Maximum number of passengers - The operator of a bus service must ensure that each bus used in the provision of the bus service that is built with seating positions for 13 or more adults, including the driver, displays a notice of the maximum number of passengers that may be safely carried on the bus, in accordance with sub regulation (3).</t>
  </si>
  <si>
    <t>COMMERCIAL PASSENGER VEHICLES INDUSTRY</t>
  </si>
  <si>
    <t>Failing to establish and maintain a register of safety risks associated with the provision of CPV services by an associated driver, which contains the specified matters</t>
  </si>
  <si>
    <t>2025-2026</t>
  </si>
  <si>
    <t>Alternative maximum imprisonment</t>
  </si>
  <si>
    <t>Or up to 12 months imprisonment</t>
  </si>
  <si>
    <t>43(3)</t>
  </si>
  <si>
    <t>43(5)</t>
  </si>
  <si>
    <t>27(3)</t>
  </si>
  <si>
    <t>23(1)(d)</t>
  </si>
  <si>
    <t>23(1)(f)</t>
  </si>
  <si>
    <r>
      <t xml:space="preserve">Failure to comply with a condition to which a written consent for construction of an access point to a freeway - </t>
    </r>
    <r>
      <rPr>
        <b/>
        <sz val="10"/>
        <color rgb="FF000000"/>
        <rFont val="Arial"/>
        <family val="2"/>
      </rPr>
      <t xml:space="preserve">person
</t>
    </r>
  </si>
  <si>
    <r>
      <t xml:space="preserve">Constructing or changing the means of entry to or exit from a controlled access road without authorisation - </t>
    </r>
    <r>
      <rPr>
        <b/>
        <sz val="10"/>
        <color rgb="FF000000"/>
        <rFont val="Arial"/>
        <family val="2"/>
      </rPr>
      <t xml:space="preserve">person
</t>
    </r>
  </si>
  <si>
    <r>
      <t xml:space="preserve">Failure to comply with a condition to which an authorisation for constructing or changing the means of entry to or exit - </t>
    </r>
    <r>
      <rPr>
        <b/>
        <sz val="10"/>
        <color rgb="FF000000"/>
        <rFont val="Arial"/>
        <family val="2"/>
      </rPr>
      <t xml:space="preserve">person
</t>
    </r>
  </si>
  <si>
    <r>
      <t xml:space="preserve">Failure to comply with clause 13 of Schedule 7 </t>
    </r>
    <r>
      <rPr>
        <b/>
        <sz val="10"/>
        <rFont val="Arial"/>
        <family val="2"/>
      </rPr>
      <t xml:space="preserve">- body corporate
</t>
    </r>
  </si>
  <si>
    <r>
      <t xml:space="preserve">Compliance with conditions of written consent - </t>
    </r>
    <r>
      <rPr>
        <b/>
        <sz val="10"/>
        <rFont val="Arial"/>
        <family val="2"/>
      </rPr>
      <t xml:space="preserve">person
</t>
    </r>
  </si>
  <si>
    <r>
      <t xml:space="preserve">Compliance with conditions of written consent - </t>
    </r>
    <r>
      <rPr>
        <b/>
        <sz val="10"/>
        <rFont val="Arial"/>
        <family val="2"/>
      </rPr>
      <t xml:space="preserve">body corporate
</t>
    </r>
  </si>
  <si>
    <r>
      <t xml:space="preserve">Conducting works in, on, under or over a road without written consent - </t>
    </r>
    <r>
      <rPr>
        <b/>
        <sz val="10"/>
        <rFont val="Arial"/>
        <family val="2"/>
      </rPr>
      <t xml:space="preserve">body corporate
</t>
    </r>
  </si>
  <si>
    <r>
      <t xml:space="preserve">Obstruction of Road - </t>
    </r>
    <r>
      <rPr>
        <b/>
        <sz val="10"/>
        <rFont val="Arial"/>
        <family val="2"/>
      </rPr>
      <t xml:space="preserve">body corporate
</t>
    </r>
  </si>
  <si>
    <r>
      <t xml:space="preserve">Obstruction of Road - </t>
    </r>
    <r>
      <rPr>
        <b/>
        <sz val="10"/>
        <rFont val="Arial"/>
        <family val="2"/>
      </rPr>
      <t xml:space="preserve">person
</t>
    </r>
  </si>
  <si>
    <r>
      <t xml:space="preserve">Failure to comply with a condition to which a written consent for construction of an access point to a freeway - </t>
    </r>
    <r>
      <rPr>
        <b/>
        <sz val="10"/>
        <color rgb="FF000000"/>
        <rFont val="Arial"/>
        <family val="2"/>
      </rPr>
      <t xml:space="preserve">body corporate
</t>
    </r>
  </si>
  <si>
    <r>
      <t xml:space="preserve">Constructing or changing the means of entry to or exit from a controlled access road without authorisation - </t>
    </r>
    <r>
      <rPr>
        <b/>
        <sz val="10"/>
        <color rgb="FF000000"/>
        <rFont val="Arial"/>
        <family val="2"/>
      </rPr>
      <t xml:space="preserve">body corporate
</t>
    </r>
  </si>
  <si>
    <r>
      <t xml:space="preserve">Failure to comply with a condition to which an authorisation for constructing or changing the means of entry to or exit - </t>
    </r>
    <r>
      <rPr>
        <b/>
        <sz val="10"/>
        <color rgb="FF000000"/>
        <rFont val="Arial"/>
        <family val="2"/>
      </rPr>
      <t xml:space="preserve">body corporate
</t>
    </r>
  </si>
  <si>
    <r>
      <t xml:space="preserve">Failure to comply with a direction relating to an exercise of the power in respect of neighbouring land - </t>
    </r>
    <r>
      <rPr>
        <b/>
        <sz val="10"/>
        <rFont val="Arial"/>
        <family val="2"/>
      </rPr>
      <t xml:space="preserve">person
</t>
    </r>
  </si>
  <si>
    <r>
      <t xml:space="preserve">Failure to comply with a direction relating to an exercise of the power in respect of neighbouring land - </t>
    </r>
    <r>
      <rPr>
        <b/>
        <sz val="10"/>
        <rFont val="Arial"/>
        <family val="2"/>
      </rPr>
      <t xml:space="preserve">body corporate
</t>
    </r>
  </si>
  <si>
    <r>
      <t xml:space="preserve">Construction of unauthorised access point to a freeway - </t>
    </r>
    <r>
      <rPr>
        <b/>
        <sz val="10"/>
        <color rgb="FF000000"/>
        <rFont val="Arial"/>
        <family val="2"/>
      </rPr>
      <t xml:space="preserve">body corporate
</t>
    </r>
  </si>
  <si>
    <r>
      <t xml:space="preserve">Construction of unauthorised access point to a freeway - </t>
    </r>
    <r>
      <rPr>
        <b/>
        <sz val="10"/>
        <color rgb="FF000000"/>
        <rFont val="Arial"/>
        <family val="2"/>
      </rPr>
      <t xml:space="preserve">person
</t>
    </r>
  </si>
  <si>
    <t>Or 6 months imprisonment</t>
  </si>
  <si>
    <t>Owner of a motor vehicle failing to, so far as is reasonably practicable, ensure services are provided safely</t>
  </si>
  <si>
    <t>For an individual</t>
  </si>
  <si>
    <t>For a body corporate</t>
  </si>
  <si>
    <t>BSP failing to, so far as is reasonably practicable, ensure CPV services provided by an associated driver are provided safely</t>
  </si>
  <si>
    <t>Failing to, so far as is reasonably practicable, ensure CPV services are provided safely</t>
  </si>
  <si>
    <t>26(1)(a)</t>
  </si>
  <si>
    <t>26(1)(b)</t>
  </si>
  <si>
    <t>26(1)(c)</t>
  </si>
  <si>
    <t>Failing to take reasonable care for the driver’s or passenger’s health and safety</t>
  </si>
  <si>
    <t>Driving a motor vehicle to provide CPV services that is not registered</t>
  </si>
  <si>
    <t>An employee driving a motor vehicle to provide CPV services that is not registered</t>
  </si>
  <si>
    <t>Providing a booking service to an unregistered motor vehicle used to provide a CPV service</t>
  </si>
  <si>
    <t>Failing to comply with conditions on a vehicle registration</t>
  </si>
  <si>
    <t>49(4)</t>
  </si>
  <si>
    <t>Failing to comply with conditions attached to a consent to surrender a CPV registration</t>
  </si>
  <si>
    <t>Making a false representation that the motor vehicle is registered</t>
  </si>
  <si>
    <t>Failing to display an indication that the CPV is being used to provide a CPV service</t>
  </si>
  <si>
    <t>Providing a booking service without being registered to do so</t>
  </si>
  <si>
    <t>Advertising/holding out as able or willing to provide a booking service without being registered to do so</t>
  </si>
  <si>
    <t>Accepting a request from an unregistered BSP - for a person who is a booking service provider</t>
  </si>
  <si>
    <t>Accepting a request from an unregistered BSP - for a person who is an accredited driver</t>
  </si>
  <si>
    <t>Accepting a request from an unregistered BSP - for any other case</t>
  </si>
  <si>
    <t>Making a false representation that you are a registered BSP or a BSP not required to be registered</t>
  </si>
  <si>
    <t>Failing to notify the Regulator of a change to its registration as per regulations, within 10 days</t>
  </si>
  <si>
    <t>Failing to comply with conditions attached to a consent to surrender a BSP registration</t>
  </si>
  <si>
    <t>Providing a booking service that results in a CPV service being provided by an unaccredited driver</t>
  </si>
  <si>
    <t>Providing a CPV service without a driver accreditation</t>
  </si>
  <si>
    <t>Failing to comply with conditions on a driver accreditation</t>
  </si>
  <si>
    <t>Purporting to transfer or assign or deal with a driver accreditation</t>
  </si>
  <si>
    <t>84(6)</t>
  </si>
  <si>
    <t>Failing to comply with conditions attached to a consent to surrender a driver accreditation</t>
  </si>
  <si>
    <t>Failing to sign a paper driver accreditation certificate on receipt</t>
  </si>
  <si>
    <t>Failing to notify the Regulator of a changed residential address and return certificate within 5 business days</t>
  </si>
  <si>
    <t>Failing to notify the Regulator within 20 business days of becoming subject to sex offender reporting obligations or order</t>
  </si>
  <si>
    <t>Failing to carry a driver accreditation certificate while driving a CPV to provide a CPV service</t>
  </si>
  <si>
    <t>94(1)</t>
  </si>
  <si>
    <t>Refusing or failing to produce a driver accreditation certificate when asked by an Authorised Officer or police officer</t>
  </si>
  <si>
    <t>Failing to comply with a condition of a driver agreement</t>
  </si>
  <si>
    <t>For a individual</t>
  </si>
  <si>
    <t>110G</t>
  </si>
  <si>
    <t>Asking for or charging a fare for a CPV service that exceeds the ESC’s fare determination</t>
  </si>
  <si>
    <t>113(3)(a)</t>
  </si>
  <si>
    <t>Imposing, whether directly or indirectly, a non-cash payment surcharge</t>
  </si>
  <si>
    <t>113(3)(b)</t>
  </si>
  <si>
    <t>Directly initiating the collection of a non-cash payment surcharge that exceeds the prescribed amount</t>
  </si>
  <si>
    <t>114(1)(a)</t>
  </si>
  <si>
    <t>Entering into a contract, arrangement or understanding that results in an excessive non-cash payment surcharge</t>
  </si>
  <si>
    <t>114(1)(b)</t>
  </si>
  <si>
    <t>Failing to return their Authorised Officer identity card as soon as practicable after ceasing to be an Authorised Officer</t>
  </si>
  <si>
    <t>Holding self out to be an Authorised Officer when not an Authorised Officer</t>
  </si>
  <si>
    <t>Failing to comply with a direction to produce information or documents without reasonable excuse</t>
  </si>
  <si>
    <t>162(2)</t>
  </si>
  <si>
    <t>Failing to comply with a direction of an Authorised Officer given with respect to the vehicle, without reasonable excuse</t>
  </si>
  <si>
    <t>162(5)</t>
  </si>
  <si>
    <t>162(6)</t>
  </si>
  <si>
    <t>Failing to comply with a direction to produce a vehicle for inspection that was issued to the driver under s 162(5)</t>
  </si>
  <si>
    <t>163(2)</t>
  </si>
  <si>
    <t>Failing to comply with a direction to present a vehicle for inspection, without reasonable excuse</t>
  </si>
  <si>
    <t>164(5)</t>
  </si>
  <si>
    <t>164(6)</t>
  </si>
  <si>
    <t>Failing to comply with a direction in a defect notice, to present a vehicle for further inspection, without reasonable excuse</t>
  </si>
  <si>
    <t>165(4)</t>
  </si>
  <si>
    <t>Failure to comply with a direction to provide evidence of a vehicle inspection, without reasonable excuse</t>
  </si>
  <si>
    <t>Failing to comply with an Improvement Notice within the specified period, without reasonable excuse</t>
  </si>
  <si>
    <t>Failing to comply with a Prohibition Notice, without reasonable excuse</t>
  </si>
  <si>
    <t>Contravening an enforceable undertaking</t>
  </si>
  <si>
    <t>202(4)</t>
  </si>
  <si>
    <t>Contravening an order imposed by the Magistrates’ Court following contravention of an enforceable undertaking</t>
  </si>
  <si>
    <t>Engaging in conduct that results in the contravention of a requirement of a supervisory intervention order</t>
  </si>
  <si>
    <t>Engaging in conduct that results in the contravention of an exclusion order</t>
  </si>
  <si>
    <t>Failing to notify the Regulator of the suspension or cancellation of a driver licence and return the certificate of accreditation</t>
  </si>
  <si>
    <t>Failing to register as a levy-payer</t>
  </si>
  <si>
    <t>264(2)(a)</t>
  </si>
  <si>
    <t>Failing or refusing to provide documents or information requested by the Regulator</t>
  </si>
  <si>
    <t>264(2)(b)</t>
  </si>
  <si>
    <t>Knowingly providing false or misleading information in response to a request for information by the Regulator under section 264</t>
  </si>
  <si>
    <t>264(2)(c)</t>
  </si>
  <si>
    <t>Obstructing or hindering the Regulator in making a request for information or documents</t>
  </si>
  <si>
    <t>267A(1)(a)</t>
  </si>
  <si>
    <t>267A(1)(b)</t>
  </si>
  <si>
    <t>Advertising offers for the provision of commercial passenger vehicle services when person not an accredited driver</t>
  </si>
  <si>
    <t>267B(1)(a)</t>
  </si>
  <si>
    <t>Making offers for the provision of commercial passenger vehicle services by direct approach</t>
  </si>
  <si>
    <t>267B(1)(b)</t>
  </si>
  <si>
    <t>Making offers for the provision of commercial passenger vehicle services by displaying offers on one's person</t>
  </si>
  <si>
    <t>267B(1)(c)</t>
  </si>
  <si>
    <t>Making offers for the provision of commercial passenger vehicle services through an activity that is prescribed</t>
  </si>
  <si>
    <t>Assaulting, inciting or encouraging any person to assault an Authorised Officer or assistant or officer or agent of the Regulator</t>
  </si>
  <si>
    <t>268(2)(a)</t>
  </si>
  <si>
    <t>Resisting, obstructing, hindering or refusing to comply with a lawful request by the regulator</t>
  </si>
  <si>
    <t>268(2)(b)</t>
  </si>
  <si>
    <t>Inciting or encouraging any other person to resist, obstruct, hinder or refuse to comply with a lawful request</t>
  </si>
  <si>
    <t>Providing false or misleading information</t>
  </si>
  <si>
    <t>269(2)</t>
  </si>
  <si>
    <t>Providing false or misleading information being reckless as to whether the information is false or misleading</t>
  </si>
  <si>
    <t>270(1)(a)</t>
  </si>
  <si>
    <t>Downloading or printing an image or data obtained from a security camera outside of the regulations or an agreement</t>
  </si>
  <si>
    <t>270(1)(b)</t>
  </si>
  <si>
    <t>Possessing, publishing, transmitting or disclosing an image or other data obtained from a security camera without authorisation</t>
  </si>
  <si>
    <t>270(4)</t>
  </si>
  <si>
    <t>Making an audio recording of any passenger in a CPV</t>
  </si>
  <si>
    <t>Failure to notify the Regulator of a prescribed incident</t>
  </si>
  <si>
    <t>5(1)</t>
  </si>
  <si>
    <t>8(4)</t>
  </si>
  <si>
    <t>Displaying taxi livery on a vehicle used to provide an unbooked CPV service where the vehicle is non compliant</t>
  </si>
  <si>
    <t>Driver using a non-compliant vehicle to provide an unbooked CPV service, which has taxi livery displayed on it</t>
  </si>
  <si>
    <t>Failing to ensure that identification vehicle is visible at all times to a passenger in a CPV providing a CPV service</t>
  </si>
  <si>
    <t>Failing to provide fare information on request to a hirer or advise the hirer where fare information may be obtained</t>
  </si>
  <si>
    <t>Using a CPV to provide an unbooked CPV service without fare information being displayed as required</t>
  </si>
  <si>
    <t>Permitting the use of a CPV to provide an unbooked CPV service without fare information being displayed as required</t>
  </si>
  <si>
    <t>17(3)</t>
  </si>
  <si>
    <t>Driver using a CPV to provide an unbooked CPV service without fare information being displayed as required</t>
  </si>
  <si>
    <t>Using a CPV to provide an unbooked CPV service without a functioning fare calculation device that meets the standard</t>
  </si>
  <si>
    <t>18(2)</t>
  </si>
  <si>
    <t>Driver using a CPV to provide an unbooked CPV service without a functioning fare calculation device that meets the standard</t>
  </si>
  <si>
    <t>Failing to tell a hirer immediately if the fare calculation device changes to a different tariff (unbooked CPV services)</t>
  </si>
  <si>
    <t>Failing to ensure that the fare calculation device is stopped immediately at the termination of a hiring (unbooked CPV service)</t>
  </si>
  <si>
    <t>20(3)</t>
  </si>
  <si>
    <t>Failing to provide a hirer with an estimate of the fare or a fixed fare for a booked CPV service (if an estimate has been requested)</t>
  </si>
  <si>
    <t>Failing to provide a receipt on request, which contains the required information</t>
  </si>
  <si>
    <t>22(2)</t>
  </si>
  <si>
    <t>23(a)</t>
  </si>
  <si>
    <t>Failing to establish, implement and maintain a complaints handling system</t>
  </si>
  <si>
    <t>23(b)</t>
  </si>
  <si>
    <t>Failing to ensure that every relevant complaint is investigated promptly</t>
  </si>
  <si>
    <t>23(c)</t>
  </si>
  <si>
    <t>Failing to ensure that any action required to adequately address the complaint is taken promptly</t>
  </si>
  <si>
    <t>23(d)</t>
  </si>
  <si>
    <t>Failing to publicly disclose how a person may make a complaint and the time within which the BSP will respond to the complaint</t>
  </si>
  <si>
    <t>25(1)(a)</t>
  </si>
  <si>
    <t>Smoking, holding or having control over a heated or ignited tobacco product, in a CPV being used to provide a CPV service</t>
  </si>
  <si>
    <t>25(1)(b)</t>
  </si>
  <si>
    <t>Using an e-cigarette to generate or release an aerosol or vapour, in a CPV being used to provide a CPV service</t>
  </si>
  <si>
    <t>25(1)(c)</t>
  </si>
  <si>
    <t>Smoking any other substance (not listed in 25(1)(a) or (b)) in a CPV being used to provide a CPV service</t>
  </si>
  <si>
    <t>Failing to give reasonable help to passengers to get them into and out of a vehicle being used to provide a CPV service</t>
  </si>
  <si>
    <t>34(3)</t>
  </si>
  <si>
    <t>Failing to comply with a notice by the Regulator requiring the BSP to provide records that the BSP is required to keep</t>
  </si>
  <si>
    <t>35(4)</t>
  </si>
  <si>
    <t>36(3)</t>
  </si>
  <si>
    <t>Failing to keep records relating to a relevant transaction for at least 3 years after the last entry was made in the record</t>
  </si>
  <si>
    <t>Failing to comply with any condition on accreditation imposed by the licensing authority under s169A</t>
  </si>
  <si>
    <t>Failing to sign certificate of accreditation issued under s169D on receipt</t>
  </si>
  <si>
    <t>169S</t>
  </si>
  <si>
    <t>Failing to notify the licensing authority within 28 days of becoming subject to sex offender reporting obligations or order</t>
  </si>
  <si>
    <t>Failing to return to the licensing authority a driver accreditation certificate that has become illegible, or is altered or defaced</t>
  </si>
  <si>
    <t>Failing to carry a driver accreditation certificate while driving a vehicle in circumstances in which the holder is required under Div 6 o</t>
  </si>
  <si>
    <t>169WB(1)(b)</t>
  </si>
  <si>
    <r>
      <rPr>
        <sz val="10"/>
        <rFont val="Arial"/>
        <family val="2"/>
      </rPr>
      <t>Failure to take action as is necessary to ensure the availability of adequate information relating to the things referred to in section
26(1)(a)</t>
    </r>
  </si>
  <si>
    <r>
      <rPr>
        <sz val="10"/>
        <rFont val="Arial"/>
        <family val="2"/>
      </rPr>
      <t>Failing to notify, within 5 business days, the owner, BSP or person in whose name a CPV is registered of the suspension or
cancellation of a driver accreditation</t>
    </r>
  </si>
  <si>
    <r>
      <rPr>
        <sz val="10"/>
        <rFont val="Arial"/>
        <family val="2"/>
      </rPr>
      <t>Failing to notify the Regulator of any charges or findings of guilt of a disqualifying offence within 20 business days of the charge or
finding</t>
    </r>
  </si>
  <si>
    <r>
      <rPr>
        <sz val="10"/>
        <rFont val="Arial"/>
        <family val="2"/>
      </rPr>
      <t>Agreeing to give effect to a contract, arrangement or understanding that results in an excessive non-cash payment surcharge being
paid</t>
    </r>
  </si>
  <si>
    <r>
      <rPr>
        <sz val="10"/>
        <rFont val="Arial"/>
        <family val="2"/>
      </rPr>
      <t>Failing to notify the person in whose name a vehicle is registered, of a direction to present a vehicle for inspection if the driver
cannot reasonably comply with the direction</t>
    </r>
  </si>
  <si>
    <r>
      <rPr>
        <sz val="10"/>
        <rFont val="Arial"/>
        <family val="2"/>
      </rPr>
      <t>Driving a vehicle, or permitting the vehicle to be driven, after the time and date the vehicle needed to be fixed, unless the vehicle
has been fixed</t>
    </r>
  </si>
  <si>
    <r>
      <rPr>
        <sz val="10"/>
        <rFont val="Arial"/>
        <family val="2"/>
      </rPr>
      <t>Advertising offers for the provision of commercial passenger vehicle services when vehicle to be used not a commercial passenger
vehicle</t>
    </r>
  </si>
  <si>
    <r>
      <rPr>
        <sz val="10"/>
        <rFont val="Arial"/>
        <family val="2"/>
      </rPr>
      <t>Downloading or printing an image or data obtained from a security camera outside of the Regulator’s written authorisation or the
regulations</t>
    </r>
  </si>
  <si>
    <r>
      <rPr>
        <sz val="10"/>
        <rFont val="Arial"/>
        <family val="2"/>
      </rPr>
      <t>Using a CPV to provide a CPV service without a sign, symbol, notice or label displayed under reg 8(1) that is incapable of being
removed by a person in the driver's seat</t>
    </r>
  </si>
  <si>
    <r>
      <rPr>
        <sz val="10"/>
        <rFont val="Arial"/>
        <family val="2"/>
      </rPr>
      <t>Permitting another person to use the CPV to provide a CPV service without a sign, symbol, notice or label displayed under reg 8(1)
that is incapable of being removed by a person seated in the driver's seat</t>
    </r>
  </si>
  <si>
    <r>
      <rPr>
        <sz val="10"/>
        <rFont val="Arial"/>
        <family val="2"/>
      </rPr>
      <t>Driver using a CPV to provide a CPV service without a sign, symbol, notice or label displayed under reg8(1) that is incapable of
being removed by a person in the driver's seat</t>
    </r>
  </si>
  <si>
    <r>
      <rPr>
        <sz val="10"/>
        <rFont val="Arial"/>
        <family val="2"/>
      </rPr>
      <t>Permitting another person to use a vehicle that has taxi livery displayed on it, knowing that while the vehicle is used to provide an
unbooked CPV service, the vehicle is non compliant</t>
    </r>
  </si>
  <si>
    <r>
      <rPr>
        <sz val="10"/>
        <rFont val="Arial"/>
        <family val="2"/>
      </rPr>
      <t>Using a CPV to provide an unbooked CPV service in which a fare calculation device does not comply with specifications or is
installed in a manner not complying with specifications</t>
    </r>
  </si>
  <si>
    <r>
      <rPr>
        <sz val="10"/>
        <rFont val="Arial"/>
        <family val="2"/>
      </rPr>
      <t>Permitting the use of a CPV to provide an unbooked CPV service in which a fare calculation device does not comply with
specifications or is installed in a manner not complying with specifications</t>
    </r>
  </si>
  <si>
    <r>
      <rPr>
        <sz val="10"/>
        <rFont val="Arial"/>
        <family val="2"/>
      </rPr>
      <t>Using a CPV to provide CPV services to passengers in wheelchairs in non-compliance with specifications regarding wheelchair
accessible CPVs</t>
    </r>
  </si>
  <si>
    <r>
      <rPr>
        <sz val="10"/>
        <rFont val="Arial"/>
        <family val="2"/>
      </rPr>
      <t>Permitting the use of a CPV to provide CPV services to passengers in wheelchairs in non-compliance with specifications regarding
wheelchair accessible CPVs</t>
    </r>
  </si>
  <si>
    <r>
      <rPr>
        <sz val="10"/>
        <rFont val="Arial"/>
        <family val="2"/>
      </rPr>
      <t>Using a CPV to provide an applicable unbooked CPV service in which a security camera does not comply with specifications or is
installed in a manner not complying with specifications</t>
    </r>
  </si>
  <si>
    <r>
      <rPr>
        <sz val="10"/>
        <rFont val="Arial"/>
        <family val="2"/>
      </rPr>
      <t>Permitting the use of a CPV to provide an applicable unbooked CPV service in which a security camera does not comply with
specifications or is installed in a manner not complying with specifications</t>
    </r>
  </si>
  <si>
    <r>
      <rPr>
        <sz val="10"/>
        <rFont val="Arial"/>
        <family val="2"/>
      </rPr>
      <t>Driver using a CPV to provide an applicable unbooked CPV service in which a security camera does not comply with specifications
or is installed in a manner not complying with specifications</t>
    </r>
  </si>
  <si>
    <r>
      <rPr>
        <sz val="10"/>
        <rFont val="Arial"/>
        <family val="2"/>
      </rPr>
      <t>Permitting the use of a CPV to provide an unbooked CPV service without a functioning fare calculation device that meets the
standard</t>
    </r>
  </si>
  <si>
    <r>
      <rPr>
        <sz val="10"/>
        <rFont val="Arial"/>
        <family val="2"/>
      </rPr>
      <t>Failing to comply with a notice requiring a relevant person to take a fare calculation device to an authorised person for examination
or testing</t>
    </r>
  </si>
  <si>
    <r>
      <rPr>
        <sz val="10"/>
        <rFont val="Arial"/>
        <family val="2"/>
      </rPr>
      <t>Failing to provide a hirer with an estimate of the fare or a fixed fare for a booked CPV service (where service not arranged or
facilitated by a registered BSP)</t>
    </r>
  </si>
  <si>
    <t>27(1)(a) and
27(1)(b)</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</si>
  <si>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</si>
  <si>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</si>
  <si>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Rider of an electric scooter failing to wear securely fitted approved bicycle helmet</t>
  </si>
  <si>
    <t>251A</t>
  </si>
  <si>
    <t>55J</t>
  </si>
  <si>
    <t>As bus driver, provide a commercial bus or minibus service or a local bus service without accreditation</t>
  </si>
  <si>
    <t>As accredited bus driver, fail to comply with an accreditation condition</t>
  </si>
  <si>
    <t>As accredited bus driver, fail to sign a certificate of driver accreditation in paper form on receiving it</t>
  </si>
  <si>
    <t>As accredited bus driver, fail to notify Safe Transport Victoria and return certificate of accreditation within 5 business days of changing residential address</t>
  </si>
  <si>
    <t>As person issued with a bus driver accreditation, fail to notify the accredited bus operator within 5 business days of receiving notice of cancellation or suspension of accreditation</t>
  </si>
  <si>
    <t>As accredited bus driver, fail to notify Safe Transport Victoria within 20 business days of being charged with, or found guilty of, a disqualifying offence</t>
  </si>
  <si>
    <t>As accredited bus driver, fail to notify Safe Transport Victoria within 20 business days of becoming subject to reporting obligations or an order of a kind referred to in section 55O(2)(c)</t>
  </si>
  <si>
    <t>As accredited bus driver, fail to return to Safe Transport Victoria an illegible, altered or defaced certificate of accreditation within 5 business days</t>
  </si>
  <si>
    <t xml:space="preserve">As person issued with a bus driver accreditation, fail to return certificate of accreditation to Safe Transport Victoria within 20 business days of receiving notice of cancellation or suspension </t>
  </si>
  <si>
    <t>As accredited bus driver, fail to carry certificate of accreditation when driving</t>
  </si>
  <si>
    <t>As accredited bus driver, refuse or fail to produce certificate of accreditation when requested to do so by transport safety officer or police officer</t>
  </si>
  <si>
    <t>As accredited bus driver, fail to notify Safe Transport Victoria and return certificate of accreditation within 5 business days of driver licence cancellation or suspension</t>
  </si>
  <si>
    <t>55U</t>
  </si>
  <si>
    <t>55VB(1)</t>
  </si>
  <si>
    <t>55VC(1)</t>
  </si>
  <si>
    <t>55VD(1)</t>
  </si>
  <si>
    <t>55VE(1)</t>
  </si>
  <si>
    <t>55VE(2)</t>
  </si>
  <si>
    <t>55VF(1)</t>
  </si>
  <si>
    <t>55VG(1)</t>
  </si>
  <si>
    <t>55VH(1)</t>
  </si>
  <si>
    <t>55VK(1)</t>
  </si>
  <si>
    <t>55ZG</t>
  </si>
  <si>
    <t xml:space="preserve">Rider or passenger of an electric scooter failing to wear securely fitted approved bicycle helmet              </t>
  </si>
  <si>
    <t>262HA</t>
  </si>
  <si>
    <t xml:space="preserve">A person must not be a passenger on an electric scooter on a road or road related area, whether or not the person is wearing an approved bicycle helmet securely fitted and fastened on the person's head. </t>
  </si>
  <si>
    <t xml:space="preserve"> - In the case of a person who is not wearing an approved bicycle helmet securely fitted and fastened on the person's head</t>
  </si>
  <si>
    <t>65BA(1)</t>
  </si>
  <si>
    <t>28(1)&amp;(2)</t>
  </si>
  <si>
    <t>36(1)(a)</t>
  </si>
  <si>
    <t>36(1)(b)</t>
  </si>
  <si>
    <t>52(4)</t>
  </si>
  <si>
    <t>52(5)</t>
  </si>
  <si>
    <t>48(6)</t>
  </si>
  <si>
    <t>58(2)</t>
  </si>
  <si>
    <r>
      <t xml:space="preserve">Duty of driver of vehicle </t>
    </r>
    <r>
      <rPr>
        <u/>
        <sz val="10"/>
        <color rgb="FF000000"/>
        <rFont val="Arial"/>
        <family val="2"/>
      </rPr>
      <t>other than</t>
    </r>
    <r>
      <rPr>
        <sz val="10"/>
        <color rgb="FF000000"/>
        <rFont val="Arial"/>
        <family val="2"/>
      </rPr>
      <t xml:space="preserve"> a motor vehicle if accident occurs - fail to stop and render assistance where someone is killed or seriously injured and the driver of the vehicle knows or ought reasonably to have known that the accident had occurred and had resulted in a person being killed or suffering serious injury</t>
    </r>
  </si>
  <si>
    <r>
      <t xml:space="preserve">Duty of driver of vehicle </t>
    </r>
    <r>
      <rPr>
        <u/>
        <sz val="10"/>
        <color rgb="FF000000"/>
        <rFont val="Arial"/>
        <family val="2"/>
      </rPr>
      <t>other than</t>
    </r>
    <r>
      <rPr>
        <sz val="10"/>
        <color rgb="FF000000"/>
        <rFont val="Arial"/>
        <family val="2"/>
      </rPr>
      <t xml:space="preserve"> a motor vehicle if accident occurs - fail to give name and address and also the name and address of the owner of the vehicle and the identifying number of the vehicle (if any) and, or other relevant particulars where someone is killed or seriously injured - first offence</t>
    </r>
  </si>
  <si>
    <r>
      <t xml:space="preserve">Duty of driver of vehicle </t>
    </r>
    <r>
      <rPr>
        <u/>
        <sz val="10"/>
        <color rgb="FF000000"/>
        <rFont val="Arial"/>
        <family val="2"/>
      </rPr>
      <t>other than</t>
    </r>
    <r>
      <rPr>
        <sz val="10"/>
        <color rgb="FF000000"/>
        <rFont val="Arial"/>
        <family val="2"/>
      </rPr>
      <t xml:space="preserve"> a motor vehicle if accident occurs - fail to give name and address and also the name and address of the owner of the vehicle and the identifying number of the vehicle (if any) and, or other relevant particulars where someone is killed or seriously injured - subsequent offence</t>
    </r>
  </si>
  <si>
    <r>
      <t xml:space="preserve">Duty of driver of vehicle </t>
    </r>
    <r>
      <rPr>
        <u/>
        <sz val="10"/>
        <color rgb="FF000000"/>
        <rFont val="Arial"/>
        <family val="2"/>
      </rPr>
      <t>other than</t>
    </r>
    <r>
      <rPr>
        <sz val="10"/>
        <color rgb="FF000000"/>
        <rFont val="Arial"/>
        <family val="2"/>
      </rPr>
      <t xml:space="preserve"> a motor vehicle if accident occurs - contravene any provision of s61A where someone is otherwise injured - first offence</t>
    </r>
  </si>
  <si>
    <r>
      <t xml:space="preserve">Duty of driver of vehicle </t>
    </r>
    <r>
      <rPr>
        <u/>
        <sz val="10"/>
        <color rgb="FF000000"/>
        <rFont val="Arial"/>
        <family val="2"/>
      </rPr>
      <t>other than</t>
    </r>
    <r>
      <rPr>
        <sz val="10"/>
        <color rgb="FF000000"/>
        <rFont val="Arial"/>
        <family val="2"/>
      </rPr>
      <t xml:space="preserve"> a motor vehicle if accident occurs - contravene any provision of s61A where someone is otherwise injured - subsequent offence</t>
    </r>
  </si>
  <si>
    <r>
      <t xml:space="preserve">Duty of driver of vehicle </t>
    </r>
    <r>
      <rPr>
        <u/>
        <sz val="10"/>
        <color rgb="FF000000"/>
        <rFont val="Arial"/>
        <family val="2"/>
      </rPr>
      <t>other than</t>
    </r>
    <r>
      <rPr>
        <sz val="10"/>
        <color rgb="FF000000"/>
        <rFont val="Arial"/>
        <family val="2"/>
      </rPr>
      <t xml:space="preserve"> a motor vehicle if accident occurs - contravene any provision of s61A where nobody is killed or injured - first offence</t>
    </r>
  </si>
  <si>
    <r>
      <t xml:space="preserve">Duty of driver of vehicle </t>
    </r>
    <r>
      <rPr>
        <u/>
        <sz val="10"/>
        <color rgb="FF000000"/>
        <rFont val="Arial"/>
        <family val="2"/>
      </rPr>
      <t>other than</t>
    </r>
    <r>
      <rPr>
        <sz val="10"/>
        <color rgb="FF000000"/>
        <rFont val="Arial"/>
        <family val="2"/>
      </rPr>
      <t xml:space="preserve"> a motor vehicle if accident occurs - contravene any provision of s61A where nobody is killed or injured - subsequent offence</t>
    </r>
  </si>
  <si>
    <r>
      <t xml:space="preserve">Dangerous driving - drive a vehicle </t>
    </r>
    <r>
      <rPr>
        <u/>
        <sz val="10"/>
        <color rgb="FF000000"/>
        <rFont val="Arial"/>
        <family val="2"/>
      </rPr>
      <t>other than</t>
    </r>
    <r>
      <rPr>
        <sz val="10"/>
        <color rgb="FF000000"/>
        <rFont val="Arial"/>
        <family val="2"/>
      </rPr>
      <t xml:space="preserve"> a motor vehicle at a speed or in a manner which is dangerous to the public, having regard to all the circumstances of the case</t>
    </r>
  </si>
  <si>
    <r>
      <t xml:space="preserve">Parked or stopped on a reserve without consent - offence against the </t>
    </r>
    <r>
      <rPr>
        <i/>
        <sz val="10"/>
        <color rgb="FF000000"/>
        <rFont val="Arial"/>
        <family val="2"/>
      </rPr>
      <t>Melbourne Parks and Gardens (Joint Trustee Reserves) Regulations 1994</t>
    </r>
  </si>
  <si>
    <t>197, cl.6(4)(a) of the Notice</t>
  </si>
  <si>
    <t>197, cl.6(4)(b) of the Notice</t>
  </si>
  <si>
    <t>197, cl.6(4)(c) of the Notice</t>
  </si>
  <si>
    <t>197, cl.6(4)(d) of the Notice</t>
  </si>
  <si>
    <t>197, cl.23A(2) of the Notice</t>
  </si>
  <si>
    <t>Operate or be the master or pilot of a vessel with—
(a) blood alcohol level of less than 0⋅05g/100 ml OR breath alcohol level of less than 0⋅05g/210 litres of exhaled air—and 
(b) a prescribed concentration of zero blood or breath alcohol applies to the person</t>
  </si>
  <si>
    <t>61BA(5)</t>
  </si>
  <si>
    <t>Fail to comply with notice to surrender marine licence document</t>
  </si>
  <si>
    <t>55VJ</t>
  </si>
  <si>
    <t>An accredited bus driver commits an offence if—
(a) Safe Transport Victoria imposes a condition on a consent to surrender a driver accreditation; and
(b) the condition applies to the person; and
(c) the person does not comply with the condition.</t>
  </si>
  <si>
    <t xml:space="preserve"> - In the case of a person who is wearing an approved bicycle helmet securely fitted and fastened on the person's head</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</si>
  <si>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</si>
  <si>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</si>
  <si>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ROAD SAFETY - FEES</t>
  </si>
  <si>
    <t>ROAD SAFETY - PENALTIES</t>
  </si>
  <si>
    <t>OVER DIMENSIONAL VEHICLES CROSSING TRACKS</t>
  </si>
  <si>
    <t>(a) of current records</t>
  </si>
  <si>
    <t>(b) of historical records</t>
  </si>
  <si>
    <t>Heavy Vehicles - Speeding</t>
  </si>
  <si>
    <t>Directions and Orders</t>
  </si>
  <si>
    <t>ROAD SAFETY (DRIVERS) REGULATIONS 2019</t>
  </si>
  <si>
    <t>ROAD SAFETY (VEHICLES) REGULATIONS 2021</t>
  </si>
  <si>
    <t>ROAD SAFETY ACT 1986</t>
  </si>
  <si>
    <t>Speeding - Vehicles other than Heavy Vehicles</t>
  </si>
  <si>
    <t>Road Rules for Specific Road Users:</t>
  </si>
  <si>
    <t>ROAD SAFETY (TRAFFIC MANAGEMENT) REGULATIONS 2019</t>
  </si>
  <si>
    <t>BUS SAFETY REGULATIONS 2020</t>
  </si>
  <si>
    <t>RELEVANT LEGISLATION AND DESCRIPTION OF PENALTIES</t>
  </si>
  <si>
    <t>RELEVANT LEGISLATION AND DESCRIPTION OF FEES</t>
  </si>
  <si>
    <t>Registration and Vehicle Safety</t>
  </si>
  <si>
    <t>Limits and Requirements other than Mass Limits</t>
  </si>
  <si>
    <t>Vehicle Impoundment, Immobilisation and Forfeiture</t>
  </si>
  <si>
    <t>Automated Vehicles</t>
  </si>
  <si>
    <t>Failing to Give Way or Stop</t>
  </si>
  <si>
    <t>Heavy Vehicles - Speeding and Other</t>
  </si>
  <si>
    <t>Keeping Left and Diverging</t>
  </si>
  <si>
    <t>Electric Scooters</t>
  </si>
  <si>
    <t>Electric Personal Transporters</t>
  </si>
  <si>
    <t>Wheeled Recreational Devices</t>
  </si>
  <si>
    <t>Riders of Animals and Animal-Drawn Vehicles</t>
  </si>
  <si>
    <t>Authorising Provision</t>
  </si>
  <si>
    <t>Fee Units</t>
  </si>
  <si>
    <t>ROAD SAFETY (DRIVING INSTRUCTORS) REGULATIONS 2020</t>
  </si>
  <si>
    <t>RELEVANT LEGISLATION AND DESCRIPTION OF FEES AND FURTHER CHARGES</t>
  </si>
  <si>
    <t>TRANSPORT (COMPLIANCE AND MISCELLANEOUS) ACT 1983</t>
  </si>
  <si>
    <r>
      <t xml:space="preserve">For the attendance of passenger transport company, rail freight operator or Rail Track employees or agents - 
For a </t>
    </r>
    <r>
      <rPr>
        <u/>
        <sz val="10"/>
        <rFont val="Arial"/>
        <family val="2"/>
      </rPr>
      <t>suburban railway track</t>
    </r>
    <r>
      <rPr>
        <sz val="10"/>
        <rFont val="Arial"/>
        <family val="2"/>
      </rPr>
      <t xml:space="preserve"> crossing if overhead power lines are involved - </t>
    </r>
  </si>
  <si>
    <r>
      <t xml:space="preserve">For the attendance of passenger transport company, rail freight operator or Rail Track employees or agents - 
For a </t>
    </r>
    <r>
      <rPr>
        <u/>
        <sz val="10"/>
        <rFont val="Arial"/>
        <family val="2"/>
      </rPr>
      <t>tramway track</t>
    </r>
    <r>
      <rPr>
        <sz val="10"/>
        <rFont val="Arial"/>
        <family val="2"/>
      </rPr>
      <t xml:space="preserve"> crossing if overhead power lines are involved - </t>
    </r>
  </si>
  <si>
    <t>POLLUTION OF WATERS BY OIL AND NOXIOUS SUBSTANCES ACT 1986</t>
  </si>
  <si>
    <t>PORT MANAGEMENT ACT 1995</t>
  </si>
  <si>
    <t>Learner permit test — in any other case (written, computer-based, online)</t>
  </si>
  <si>
    <t>HEAVY VEHICLE (MASS, DIMENSION AND LOADING) NATIONAL REGULATION</t>
  </si>
  <si>
    <t xml:space="preserve">HEAVY VEHICLE (FATIGUE MANAGEMENT) NATIONAL REGULATION </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</si>
  <si>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</si>
  <si>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</si>
  <si>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Demerit
Points</t>
  </si>
  <si>
    <r>
      <t xml:space="preserve">Fee for an application for accreditation under Part 4 of the </t>
    </r>
    <r>
      <rPr>
        <b/>
        <sz val="10"/>
        <color rgb="FF000000"/>
        <rFont val="Arial"/>
        <family val="2"/>
      </rPr>
      <t xml:space="preserve">Bus Safety Act 2009
</t>
    </r>
    <r>
      <rPr>
        <sz val="10"/>
        <rFont val="Arial"/>
        <family val="2"/>
      </rPr>
      <t xml:space="preserve">For the purposes of paragraph (b) of the definition of </t>
    </r>
    <r>
      <rPr>
        <b/>
        <i/>
        <sz val="10"/>
        <rFont val="Arial"/>
        <family val="2"/>
      </rPr>
      <t>accreditation fee</t>
    </r>
    <r>
      <rPr>
        <sz val="10"/>
        <rFont val="Arial"/>
        <family val="2"/>
      </rPr>
      <t xml:space="preserve"> in section 3(1) of the Act, the prescribed fee for an application for accreditation under Part 4 of the Act is 40 fee units.</t>
    </r>
  </si>
  <si>
    <r>
      <rPr>
        <sz val="10"/>
        <color rgb="FF000000"/>
        <rFont val="Arial"/>
        <family val="2"/>
      </rPr>
      <t>Annual accreditation fee</t>
    </r>
    <r>
      <rPr>
        <strike/>
        <sz val="10"/>
        <color rgb="FF000000"/>
        <rFont val="Arial"/>
        <family val="2"/>
      </rPr>
      <t xml:space="preserve">
</t>
    </r>
    <r>
      <rPr>
        <sz val="10"/>
        <rFont val="Arial"/>
        <family val="2"/>
      </rPr>
      <t>For the purposes of paragraph (b) of the definition of accreditation fee in section 3(1) of the Act, the prescribed annual accreditation fee is the amount calculated in accordance with the following formula—
(5·5 fee units × (B – 1)) + 10 fee units— where B is the number of buses proposed to be
operated by the bus operator.</t>
    </r>
  </si>
  <si>
    <t xml:space="preserve">Item 4: Port of Melbourne waters and declared
port waters of the Port of Geelong
</t>
  </si>
  <si>
    <t xml:space="preserve">Item 6: Port of Melbourne waters and declared
port waters of the Port of Portland
</t>
  </si>
  <si>
    <t xml:space="preserve">Item 8: Declared port waters of the Port of Geelong
and declared port waters of the Port of Portland
</t>
  </si>
  <si>
    <t xml:space="preserve">Item 1: Port of Melbourne waters, Port of Hastings waters,
declared port waters of the Port of Portland and
declared port waters of the Port of Geelong
</t>
  </si>
  <si>
    <t xml:space="preserve">Item 7: Declared port waters of the Port of
Portland and Port of Hastings waters
</t>
  </si>
  <si>
    <t xml:space="preserve">Item 8: Declared port waters of the Port of Geelong and
declared port waters of the Port of Portland
</t>
  </si>
  <si>
    <t xml:space="preserve">Item 2: Port of Melbourne waters, declared port
waters of the Port of Portland and declared
port waters of the Port of Geelong
</t>
  </si>
  <si>
    <t xml:space="preserve">Item 3: Port of Melbourne waters, Port of
Hastings waters and declared port
waters of the Port of Geelong
</t>
  </si>
  <si>
    <t>Fee for conduct of examination by the Safety Director
for grant or renewal of pilot exemption - Table</t>
  </si>
  <si>
    <t>Item 10: Port of Melbourne waters (one channel)</t>
  </si>
  <si>
    <t>Item 9: Port of Melbourne waters (both channels)</t>
  </si>
  <si>
    <t>Item 11: Declared port waters of the Port of Geelong</t>
  </si>
  <si>
    <t>Item 12: Port of Hastings waters</t>
  </si>
  <si>
    <t>Item 13: Declared port waters of the Port of Portland</t>
  </si>
  <si>
    <t>The amount of fees are determined by multiplying the number of fee units contained in the legislation by the current value of the fee unit
(section 7(1)) and rounded to the nearest 10 cents (section 7(3))</t>
  </si>
  <si>
    <t>HEAVY VEHICLE (GENERAL) NATIONAL REGULATION 2018</t>
  </si>
  <si>
    <t>RELEVANT LEGISLATIONS AND DESCRIPTION OF FEES</t>
  </si>
  <si>
    <t>ACCIDENT TOWING SERVICES REGULATIONS 2019</t>
  </si>
  <si>
    <t>ROAD MANAGEMENT (WORKS AND INFRASTRUCTURE) REGULATIONS 2015</t>
  </si>
  <si>
    <t xml:space="preserve">RAIL MANAGEMENT ACT 1996 </t>
  </si>
  <si>
    <t xml:space="preserve">MAJOR TRANSPORT PROJECTS FACILITATION ACT 2009 </t>
  </si>
  <si>
    <t>RAILS SAFETY NATIONAL LAW APPLICATION ACT 2013</t>
  </si>
  <si>
    <t>VERY FAST TRAIN (ROUTE INVESTIGATION) ACT 1989</t>
  </si>
  <si>
    <t>TRANSPORT ACCIDENT ACT 1986</t>
  </si>
  <si>
    <t>SUBURBAN RAIL LOOP ACT 2021</t>
  </si>
  <si>
    <t>(a) the regulatory entity is of the opinion—
 (i) that the disclosure of the information or document would not cause detriment to the person giving it; or
 (ii) that although the disclosure of the information or document would cause detriment to the person giving it, the public benefit in disclosing it outweighs that detriment; and</t>
  </si>
  <si>
    <t>(b) the regulatory entity is of the opinion, in relation to any other person who is aware of the information or the contents of the document and who might be detrimentally affected by the disclosure—                                                                                                 
 (i) that the disclosure of the information or document would not cause detriment to that person; or                                          
 (ii) that although the disclosure of the information or document would cause detriment to that person, the public benefit in disclosing it outweighs that detriment; and</t>
  </si>
  <si>
    <t>(c) the regulatory entity gives the person who gave the information or document a written notice—                                          
 (i) stating that the entity wishes to disclose the information or contents of the document, specifying the nature of the intended disclosure and setting out detailed reasons why the entity wishes to make the disclosure; and                                                 
 (ii) stating that the entity is of the opinion required by paragraph (a) and setting out detailed reasons why it is of that opinion; and 
 (iii) setting out a copy of this section; and</t>
  </si>
  <si>
    <t>(d) if the regulatory entity is aware that the person who gave the information or document in turn received the information or document from another person and is aware of that other person's identity and address, the entity gives that other person a written notice—
 (i) containing the details required by paragraph (c); and                                                                                                       
 (ii) stating that the entity is of the opinion required by paragraph (b) in relation to the other person and setting out detailed reasons why it is of that opinion</t>
  </si>
  <si>
    <t xml:space="preserve">Return of permit </t>
  </si>
  <si>
    <t xml:space="preserve">Defective vehicle labels </t>
  </si>
  <si>
    <t>An accredited company must keep books and records relating to the following—
(a) any condition to which its accreditation is subject and its compliance with that condition;
(b) the scope and operation of its authorised officer management system;
(c) any notification, report or information provided by it under this Division;
(d) any correspondence with the Secretary in relation to its accreditation, its authorised officer management system or any authorised officer employed or engaged by it;
(e) any other prescribed matter</t>
  </si>
  <si>
    <t>(1) A person must not either deliberately or recklessly—
(a) provide any information under this Act that is false or misleading in a material detail; or
(b) provide under this Act any document that is false or misleading in a material detail; or
(c) make any representation under this Act that provides a false or misleading impression of a material detail; or
(d) fail to include any material matter in any information or document provided under this Act if the failure causes the information or document to be false or misleading; or
(e) engage in conduct, or a course of conduct, for a purpose that is relevant to this Act, if that conduct is misleading or deceptive, or is likely to mislead or deceive.</t>
  </si>
  <si>
    <t>Offence to assault or obstruct officers etc.
(3) A person must not, without reasonable excuse—
(a) resist, obstruct, hinder or refuse to comply with a lawful request or direction of; or
(b) incite or encourage any other person to resist, obstruct, hinder or refuse to comply with a lawful request or direction of - an officer or an officer's assistant</t>
  </si>
  <si>
    <t>Offence to impersonate an officer
A person must not, directly or indirectly, falsely represent himself, herself or itself to be—
(a) an officer of the Department or the Roads Corporation; or
(b) an authorised officer (within the meaning of any provision of this Act); or
(c) a person who is authorised to exercise a power or to carry out a function under this Act</t>
  </si>
  <si>
    <t>Offence to offer, give, solicit or accept a bribe
(2) A person must not, directly or indirectly, give, offer to give, cause to be given or attempt to give any bribe to an officer for the purpose of inducing the officer to forgo his or her duty, or to carry out his or her duty in a manner that he or she would not usually carry it out</t>
  </si>
  <si>
    <t>Offence to offer, give, solicit or accept a bribe
(3) An officer must not, directly or indirectly, solicit or accept, or attempt to solicit or accept, any bribe for the purpose of inducing him or her to forgo his or her duty, or to carry out his or her duty in a manner that he or she would not usually carry it out</t>
  </si>
  <si>
    <t xml:space="preserve">An occupier or owner of public transport premises must ensure, so far as is reasonably practicable, that acceptable no smoking signs are displayed at tram stop shelters, bus stop shelters, train platforms, designated areas other than train platforms and tram stop platforms or other public transport premises where smoking is prohibited in a manner in which a person is reasonably likely to see one or more of the signs—
(a) when entering the tram stop shelter, bus stop shelter, train platform, designated area other than a train platform or tram stop platform; or
(b) when in or on the tram stop shelter, bus stop shelter or designated area other than a train platform; or
(c) when on the train platform or tram stop platform; or
(d) when in, on or entering the public transport premises
</t>
  </si>
  <si>
    <t>A person must not fail to comply with a transport safety officer who enters public transport premises, rolling stock or a bus and gives a direction to any person at the premises or on the rolling stock or bus that relates to the stopping or movement of—
(a) any road vehicle at the premises; or
(b) the rolling stock or bus</t>
  </si>
  <si>
    <t>A person must not, without the permission of an authorised officer—
(a) enter or remain at a site the perimeter of which is secured under this section; or
(b) enter or board or remain on rolling stock, a bus or vessel access to which has been restricted under this section</t>
  </si>
  <si>
    <t>A person must not give information in complying or purportedly complying with this Act or a transport safety or infrastructure law or a direction or requirement under this Act or a transport safety or infrastructure law that the person knows—
(a) to be false or misleading in a material particular; or
(b) omits any matter or thing without which the information is misleading</t>
  </si>
  <si>
    <t xml:space="preserve">Keeping noncompliance reports  </t>
  </si>
  <si>
    <t>A person is guilty of an offence is they—
(a) insult, assault or obstruct a member of an assessment committee while the member is performing functions or exercising powers as a member; or
(b) insult, assault or obstruct any person attending a hearing before an assessment committee; or
(c) misbehave at a hearing before an assessment committee; or
(d) repeatedly interrupt a hearing before an assessment committee; or
(e) without lawful excuse disobeys a direction of an assessment committee</t>
  </si>
  <si>
    <t xml:space="preserve">If information or a document is given to a regulatory entity under an information requirement and at the time the information or document is given, the person giving it states that it is of a confidential or commercially sensitive nature then the regulatory entity that received the information or document must not disclose the information or the contents of the document to any person unless:
</t>
  </si>
  <si>
    <t>A person must not, being the owner or master of a recreational vessel—
(a) cause or allow the vessel to be operated in breach of any condition of its registration; or
(b) employ or engage a person to operate the vessel in breach of any condition of its registration</t>
  </si>
  <si>
    <t>A master of a recreational vessel must not  operate a recreational vessel on State waters unless that vessel—
(a) is registered under this Part; or
(b) exempted from registration—
 (i) by the regulations; or
 (ii) by a notice given by the Safety Director under section 260</t>
  </si>
  <si>
    <t>An owner of a recreational vessel must not cause or allow the vessel to be operated on State waters unless that vessel is—
(a) registered under this Part; or
(b) exempted from registration—
 (i) by the regulations; or
 (ii) by a notice given by the Safety Director under section 260</t>
  </si>
  <si>
    <t>A master of a registered recreational vessel must operate the vessel in accordance with any prescribed condition or any condition specified in the marine licence the master holds</t>
  </si>
  <si>
    <t>A master of a prescribed class or type of registered recreational vessel must operate the vessel in accordance with any prescribed condition or any condition specified in the licence endorsement for that class or type of vessel</t>
  </si>
  <si>
    <t>A master of a registered recreational vessel must operate the vessel in accordance with any prescribed condition or any condition specified in a licence endorsement referred to in subsection (1)</t>
  </si>
  <si>
    <t>197, cl.2(c) of the Notice</t>
  </si>
  <si>
    <t>197, cl.4(c) of the Notice</t>
  </si>
  <si>
    <t>197, cl.6(3)(c) of the Notice</t>
  </si>
  <si>
    <t>197, cl.19(c) of the Notice</t>
  </si>
  <si>
    <t>Duties of persons who manage boating activity events
(1) A person who manages a boating activity event must, so far as is reasonably practicable, ensure the safety of participants in the boating activity event or persons affected by the boating activity event</t>
  </si>
  <si>
    <t>An agent for a vessel that has been detained under this section and not duly released must not assist the owner or master of the vessel to contravene this section</t>
  </si>
  <si>
    <t>A person must not obstruct or fail to comply with any reasonable requirement of a person appointed by the Safety Director to take charge of a vessel detained under this section in connection with the exercise of that person's functions</t>
  </si>
  <si>
    <t>The master of a recreational hire and drive vessel must not operate the vessel at a speed or in a manner which is dangerous to the public, having regard to all the circumstances in the case.</t>
  </si>
  <si>
    <t>The owner of a recreational vessel must not operate, or cause or allow a person to operate, the vessel if the owner knows that it is an unsafe vessel</t>
  </si>
  <si>
    <t>The master of a recreational vessel or recreational hire and drive vessel must not operate, or cause or allow a person to operate, the vessel if the master knows that it is an unsafe vessel</t>
  </si>
  <si>
    <t>A person must not act as the master of a vessel engaged in towing a person on any State waters unless in addition to the master there is on board the vessel a person who is in a position to—
(a) observe the person being towed; and
(b) communicate with the master of the vessel</t>
  </si>
  <si>
    <t>At least one of those portable fire extinguishers is of the minimum nominal capacity specified in Column 3 of Table I in Part 2 of Schedule 3 for the volume of flammable or combustible liquids that is able to be carried on the vessel specified opposite in Column 2.</t>
  </si>
  <si>
    <t>A person must not be the master of a recreational vessel if any item of safety equipment or firefighting equipment required for the vessel under regulation 61 or 62 is not at all times—
(a) placed or located in a conspicuous and readily accessible position on the vessel; and
(b) kept in good order</t>
  </si>
  <si>
    <t>The owner of a recreational vessel must not cause or allow the vessel to be operated if an item of safety equipment or firefighting equipment required for the vessel under regulation 61 or 62 is not serviced on or before the date specified by the manufacturer for that item of equipment.</t>
  </si>
  <si>
    <t>A person who is on an open area of a recreational vessel or a hire and drive vessel of a type listed in Column 2 of Table A in Schedule 4 must wear a compulsory lifejacket at all times when the vessel is underway on coastal waters.</t>
  </si>
  <si>
    <t>A person who is on an open area of a recreational vessel or a hire and drive vessel of a type listed in Column 2 of Table B in Schedule 4 must wear a compulsory lifejacket at all times when the vessel is underway on enclosed waters.</t>
  </si>
  <si>
    <t>A person who is on an open area of a recreational vessel or a hire and drive vessel of a type listed in Column 2 of Table C in Schedule 4 must wear a compulsory lifejacket at all times when the vessel is underway on inland waters.</t>
  </si>
  <si>
    <t>A person who is required by subregulation (1), (2) or (3) to wear a compulsory lifejacket must wear it in accordance with the manufacturer's instructions.</t>
  </si>
  <si>
    <t>A person who is on an open area of a recreational vessel or a hire and drive vessel of a type listed in Column 2 of Table D in Schedule 4 must wear a personal flotation device of a type specified in Column 3 of the Table opposite that type of vessel if—
(a) the vessel is on coastal waters and underway; and
(b) the specified circumstances apply</t>
  </si>
  <si>
    <t xml:space="preserve">A person who is on an open area of a recreational vessel or a hire and drive vessel of a type listed in Column 2 of Table E in Schedule 4 must wear a personal flotation device of a type specified in Column 3 of the Table opposite that type of vessel if—
(a) the vessel is on enclosed waters and underway; and
(b) the specified circumstances apply
</t>
  </si>
  <si>
    <t>A person who is wearing a compulsory lifejacket as required by subregulation (1), (2) or (3) must wear it in accordance with the manufacturer's instructions</t>
  </si>
  <si>
    <t>The master of a recreational vessel or a hire and drive vessel of a type listed in Column 2 of Table A or Table D in Schedule 4 must ensure that every person aged less than 1 years old who is on an open area of the vessel wears a compulsory lifejacket at all times when the vessel is underway on coastal waters.</t>
  </si>
  <si>
    <t>The master of a recreational vessel or a hire and drive vessel of a type listed in Column 2 of Table B or Table E in Schedule 4 must ensure that every person aged less than 12 years old who is on an open area of the vessel wears a compulsory lifejakcet at all times when the vessel is underway on enclosed waters.</t>
  </si>
  <si>
    <t>The master of a recreational vessel or a hire and drive vessel of a type listed in Column 2 of Table C or Table F in Schedule 4 must ensure that every person aged less than 12 years old who is on an open area of the vessel wears a compulsory lifejakcet at all times when the vessel is underway on inland waters.</t>
  </si>
  <si>
    <t>The master of a recreational vessel or a hire and drive vessel of a type listed in Column 2 of Table A, B or C in Schedule 4 must not cause or allow the vessel to be operated if a person on board does not comply with regulation 66.</t>
  </si>
  <si>
    <t>The master of a recreational vessel or a hire and drive vessel of a type listed in Column 2 of Table D, E or F in Schedule 4 must not cause or allow the vessel to be operated if a person on board does not comply with regulation 67.</t>
  </si>
  <si>
    <t>The master of a recreational vessel must not cause or allow the vessel to tow a person if the person is not wearing a compulsory lifejacket.</t>
  </si>
  <si>
    <t xml:space="preserve">The master of a power-driven vessel of 50 metres or more in length underway between sunset and sunrise or during a period of restricted visibility must ensure that the vessel displays—
(a) sidelights; and
(b) two masthead lights, one higher and abaft the other; and
(c) a sternlight.
</t>
  </si>
  <si>
    <t>The master of a vessel of less than 50 metres in length at anchor between sunset and sunrise must ensure that the vessel displays a white all-round light.</t>
  </si>
  <si>
    <t>The master of a vessel underway in a channel or fairway must ensure that the vessel keeps to the right of the centre of the channel or fairway.</t>
  </si>
  <si>
    <t>The master of a vessel underway in a channel or fairway must ensure that the vessel keeps out of the way of a vessel that can only safely navigate within the channel or fairway.</t>
  </si>
  <si>
    <t>The master of a power-driven vessel underway must ensure that the vessel keeps out of the way of a vessel constrained by its draught that is displaying lights or shapes to indicate that it is constrained by its draught.</t>
  </si>
  <si>
    <t>The master of a power-driven vessel underway must ensure that the vessel keeps out of the way of a vessel not under command that is displaying lights or shapes to indicate that it is not under command.</t>
  </si>
  <si>
    <t>The master of a power-driven vessel underway must ensure that the vessel keeps out of the way of a vessel restricted in its ability to manoeuvre that is displaying lights or shapes to indicate that it is restricted in its ability to manoeuvre.</t>
  </si>
  <si>
    <t>The master of a power-driven vessel underway must ensure that the vessel keeps out of the way of a domestic commercial vessel engaged in fishing with nets, lines, trawls or any other fishing apparatus that restricts its ability to manoeuvre.</t>
  </si>
  <si>
    <t>The master of a power-driven vessel underway must ensure that the vessel keeps out of the way of a sailing vessel.</t>
  </si>
  <si>
    <t>The master of a sailing vessel underway must ensure that the vessel keeps out of the way of a vessel constrained by its draught that is displaying lights or shapes to indicate that it is constrained by its draught.</t>
  </si>
  <si>
    <t>The master of a sailing vessel underway must ensure that the vessel keeps out of the way of a vessel not under command that is displaying lights or shapes to indicate that it is not under command.</t>
  </si>
  <si>
    <t>The master of a sailing vessel underway must ensure that the vessel keeps out of the way of a vessel restricted in its ability to manoeuvre that is displaying lights or shapes to indicate that it is restricted in its ability to manoeuvre.</t>
  </si>
  <si>
    <t>The master of a sailing vessel underway must ensure that the vessel keeps out of the way of a domestic commercial vessel engaged in fishing with nets, lines, trawls or any other fishing apparatus that restricts its ability to manoeuvre.</t>
  </si>
  <si>
    <t>A person is guilty of an offence if—
(h) the person has had a sample of blood taken from him or her in accordance with section 31, 31A, 31AB or 31AE within 3 hours after operating a vessel or being a master or pilot of a vessel underway or at anchor and—
 (i) the sample has been analysed by a properly qualified analyst within the meaning of section 32 and the analyst has found at the time of analysis a prescribed illicit drug was present in that sample in any concentration; and
 (ii) the presence of the drug in that sample was not due solely to the consumption or use of that drug after operating the vessel or being the master or pilot of a vessel underway or at anchor.</t>
  </si>
  <si>
    <t xml:space="preserve">A person is guilty of an offence if—
(g) within 3 hours after operating a vessel or being a master or pilot of a vessel underway or at anchor, the person provides a sample of oral fluid in accordance with section 31AE and—
 (i) the sample has been analysed by a properly qualified analyst within the meaning of section 32B and the analyst has found that at the time of analysis a prescribed illicit drug was present in that sample in any concentration; and
 (ii) the presence of the drug in that sample was not due solely to the consumption or use of that drug after operating the vessel or being the master or pilot of the vessel underway or at anchor; </t>
  </si>
  <si>
    <t xml:space="preserve">A person is guilty of an offence if—
(f) the person has had a sample of blood taken from him or her in accordance with section 31, 31A, 31AB or 31AE within 3 hours after operating a vessel or being a master or pilot of a vessel underway or at anchor and—
 (i) the sample has been analysed within 12 months after it was taken by a properly qualified analyst within the meaning of section 32 and the analyst has found that at the time of analysis the prescribed concentration of alcohol or more than the prescribed concentration of alcohol was present in that sample; and
 (ii) the concentration of alcohol found by the analyst to be present in that sample was not due solely to the consumption of alcohol after operating the vessel or being the master or pilot of the vessel underway or at anchor; </t>
  </si>
  <si>
    <t>A person is guilty of an offence if—
(e) within 3 hours after operating a vessel or being a master or pilot of a vessel underway or at anchor, the person furnishes a sample of breath for analysis by a breath analysing instrument under section 31 and—
 (i) the result of the analysis as recorded or shown by the breath analysing instrument indicates that more than the prescribed concentration of alcohol is present in his or her breath; and
 (ii) the concentration of alcohol indicated by the analysis to be present in his or her breath was not due solely to the consumption of alcohol after operating the vessel or being the master or pilot of the vessel underway or at anchor; or</t>
  </si>
  <si>
    <t>The master of a recreational vessel that is required under regulation 62(1) to carry more than one fire extinguisher must ensure that each fire extinguisher is located in a separate position on the vessel</t>
  </si>
  <si>
    <t xml:space="preserve">The master of a vessel that is required to be equipped with portable fire extinguishers under regulation 62(1) must ensure that one of the portable fire extinguishers is—
(a) positioned adjacent to the engine and fuel carrying spaces of the vessel; and
(b) readily accessible.
</t>
  </si>
  <si>
    <t>The master of a vessel specified under sub regulation (1) that has cooking facilities located within an enclosed space on the vessel must ensure that a fire blanket is—
(a) positioned in a conspicuous location; and
(b) is readily accessible to a person using the cooking facilities</t>
  </si>
  <si>
    <t>A person must not be the master of a recreational vessel if the compulsory items of equipment carried on board the vessel as required under subregulation (1), (2), (3), (4), (5) or (6) do not comply with the requirements (if any) specified in Table G in Part 2 of Schedule 3 for those items of equipment.</t>
  </si>
  <si>
    <t>A person must not be the master of a recreational vessel of a class specified in Column 2 of Table A in Part 2 of Schedule 3 on coastal waters if the vessel is not equipped with the compulsory items of equipment.</t>
  </si>
  <si>
    <t>A person must not be the master of a recreational vessel of a class specified in Column 2 of Table B in Part 2 of Schedule 3 on coastal waters if the vessel is not equipped with the compulsory items of equipment.</t>
  </si>
  <si>
    <t>A person must not be the master of a recreational vessel of a class specified in Column 2 of Table C in Part 2 of Schedule 3 on enclosed waters if the vessel is not equipped with the compulsory items of equipment.</t>
  </si>
  <si>
    <t>A person must not be the master of a recreational vessel of a class specified in Column 2 of Table D in Part 2 of Schedule 3 on enclosed waters if the vessel is not equipped with the compulsory items of equipment.</t>
  </si>
  <si>
    <t>A person must not be the master of a recreational vessel of a class specified in Column 2 of Table E in Part 2 of Schedule 3 on inland waters if the vessel is not equipped with the compulsory items of equipment.</t>
  </si>
  <si>
    <t xml:space="preserve"> A person must not be the master of a recreational vessel of a class specified in Column 2 of Table F in Part 2 of Schedule 3 on inland waters if the vessel is not equipped with the compulsory items of equipment.</t>
  </si>
  <si>
    <t>The master of a recreational hire and drive vessel must not allow the vessel to move outside the geographical limits of operation specified in the certificate of operation for the vessel</t>
  </si>
  <si>
    <t>A person must not act as the master of a recreational vessel or a recreational hire and drive vessel that is overloaded as specified in sub regulation (2)</t>
  </si>
  <si>
    <t>The master of a recreational vessel or a recreational hire and drive vessel must not permit the vessel to be fuelled at a wharf, jetty or pier if there are passengers on board the vessel.</t>
  </si>
  <si>
    <t>The master of a recreational vessel or a recreational hire and drive vessel must not permit the vessel to be fuelled at any place (other than a wharf, jetty or pier) if there are passengers on board the vessel, unless it is not reasonably practicable for any passengers on board the vessel to disembark safely prior to the vessel being fuelled</t>
  </si>
  <si>
    <t>The owner of a registered recreational vessel must ensure that the registration label issued by the Safety Director under sub regulation (1) for that vessel is fixed and remains fixed in a conspicuous position on the outside or upper part of the vessel</t>
  </si>
  <si>
    <t>The owner of a registered recreational vessel that is not a personal watercraft must ensure that the identification mark that is assigned by the Safety Director for that vessel is painted or displayed in appropriate characters—
(a) on each side of the hull of the vessel; and
(b) forward of the beam; and
(c) so that the highest part of each digit commences at a point no more than 75 millimetres below the gunwale</t>
  </si>
  <si>
    <t>The owner of a registered recreational vessel that is a personal watercraft must ensure that the identification mark that is assigned by the Safety Director for that vessel is painted or displayed in appropriate characters—
(a) on each side of the hull of the vessel; and
(b) forward of the beam; and
(c) so that the highest part of each digit commences at a point  no more than 25 millimetres below the gunwale</t>
  </si>
  <si>
    <t>A person must not act as the master of a registered vessel on State waters unless an identification mark is painted or displayed on the vessel in accordance with sub regulation (3) or (5)</t>
  </si>
  <si>
    <t>A person issued with a special identification plate under regulation 25 must—
(a) ensure at all times that the special identification plate is displayed on the vessel for which the plate has been issued; and
(b) not use, or allow the vessel to be used, for any purposes other than—
 (i) operating the vessel from place to place while the vessel is in the process of manufacture or repair; or
 (ii) operating the vessel from the place of manufacture to the place where it will be offered for sale; or
 (iii) testing the vessel; or
 (iv) demonstrating the vessel to a purchaser or prospective purchaser; or
 (v) delivering the vessel for or after sale; or
 (vi) carrying out repairs to the vessel; or
 (vii) returning the vessel to its owner after it has been repaired; and
(c) not allow the vessel to be operated by a person other than—
 (i) the person issued with the special identification plate; or
 (ii) an employee of the person issued with the special identification plate; or
 (iii) a person under the direct supervision of either the person issued with the special identification plate or an employee of the person issued with the special identification plate; and
 (d) ensure that the special identification plate is fixed to the vessel where it can be easily seen; and
 (e) keep at the person's office or place of business a record which contains the personal particulars of each person who operates the vessel</t>
  </si>
  <si>
    <t>A person issued with a special identification plate under regulation 25 must not enter any personal particulars which he or she knows, or should reasonably know, to be false in any records kept under sub regulation (1)(e)</t>
  </si>
  <si>
    <t>The holder of a marine licence that is subject to conditions must carry, while operating a regulated recreational vessel, a notice issued by the Safety Director containing a full explanation of those conditions, if required by the Safety Director to do so</t>
  </si>
  <si>
    <t>Change of name or address
The holder of a marine licence must notify the Safety Director in writing, not more than 14 days after the change, about any change in his or her—
(a) name; or
(b) residential address; or
(c) postal address or address for service of notices</t>
  </si>
  <si>
    <t>For the purposes of section 39 of the Act, a person who disposes of a vessel registered in the person's name must, within 14 days after disposing of the vessel—
(a) complete and sign the relevant section of an application for transfer of registration in the form approved for that purpose by the Safety Director; and
(b) give the person who acquires the vessel the application for transfer of registration</t>
  </si>
  <si>
    <t>A registered person must notify the Safety Director in writing, about any change to the following within 14 days after the change—
(a) the name of the registered person;
(b) the residential address of the registered person;
(c) the postal address or address for service of notices for the registered person</t>
  </si>
  <si>
    <t>Offence to use or disclose relevant information without authorisation
Unless authorised under this Part, the Safety Director or a relevant person must not -
(a) disclose relevant information; or
(b) use the person's knowledge of relevant information</t>
  </si>
  <si>
    <t>Offence to breach condition of accreditation
A person must not breach the conditions of an accreditation granted to that person</t>
  </si>
  <si>
    <t>Offence to provide prescribed service unless accredited
A person must not provide a prescribed service unless that person is accredited under this Division</t>
  </si>
  <si>
    <t>Order to remove obstructions in navigable waters
(4) The person to whom the direction is given must comply with the direction within the time specified in the direction, unless the person has a reasonable excuse for not doing so</t>
  </si>
  <si>
    <t>Offence to act as a pilot without a pilot licence or pilot exemption 
A person must not act as a pilot unless that person -
(a) holds a pilot licence granted by the Safety Director under this Part that is in effect; or
(b) is a master who holds a pilot exemption granted under this Part that is in effect</t>
  </si>
  <si>
    <t>Offence not to use a pilot
(1) The master of a vessel must not -
(a) enter or leave pilot required waters or attempt to enter or leave pilot required waters; or
(b) navigate the vessel within pilot required waters or attempt to do so - without using the services of a licensed pilot</t>
  </si>
  <si>
    <t>Records to be kept
A pilotage services provider must keep records containing the following information -
(a) the name and licence number of each pilot employed or engaged by the provider, or if the provider holds a pilot licence, the number of that licence; and 
(b) the number of hours worked by each pilot in any period of 24 hours, indicating the starting and finishing times for work and rest; and
(c) the annual recreation leave taken by each pilot; and
(d) any other information that is prescribed</t>
  </si>
  <si>
    <t>Requirement to notify the Safety Director of changes to registration information
A pilotage services provider must notify the Safety Director within 14 days after any change to information recorded in a certificate of registration</t>
  </si>
  <si>
    <t>Offence to provide pilotage services without registration
A person must not provide pilotage services unless that person is, or is employed or engaged by, a pilotage services provider registered under this Part.</t>
  </si>
  <si>
    <t>Offence to fail to comply with direction or obstruct, harbour master
(2) A person must not, without reasonable excuse, obstruct a harbour master (or a person acting under the direction of a harbour master) performing a function or exercising any power under this Chapter</t>
  </si>
  <si>
    <t xml:space="preserve">Offence to fail to comply with direction or obstruct, harbour master
A pilot who has the conduct of a vessel in pilot required waters must not, without reasonable excuse, refuse or fail to comply with any direction given under section 232 to the pilor by a harbour master. </t>
  </si>
  <si>
    <t>Offence to fail to comply with direction or obstruct, harbour master
(1) The master of a vessel must not, without reasonable excuse, refuse or fail to comply with -
(a) any direction given under this Chapter to the master by a harbour master; or
(b) any direction in the regulations</t>
  </si>
  <si>
    <t>Person must not act as a harbour master without harbour master licence
A person must not act as the harbour master for any port waters or other State waters in relation to which a licensed harbour master is required to be engaged under section 220 unless he or she holds a licence that is in effect</t>
  </si>
  <si>
    <t>Identity cards
(3) A harbour master must produce his or her identity card -
(a) before exercising a function under this Chapter, other than the giving of a direction by radio or other electronic communication device; and
(b) if requested to do so, in the course of exercising a function under this Chapter, other than the giving of a direction by radio or other electronic communication device</t>
  </si>
  <si>
    <t>Identity cards
(5) A person who has been issued with an identity card must return it to the Safety Director, or the person who issued it, on demand</t>
  </si>
  <si>
    <t>Certain entities must engage harbour masters
(5) A waterway manager must ensure that a licensed harbour master is at all times engaged for any part of the waters under the control of that manager in respect of which the Safety Director has determined that a licensed harbour master is required to be engaged</t>
  </si>
  <si>
    <t>Certain entities must engage harbour masters
(4) A local port manager must ensure that a licensed harbour master is at all times engaged for any part of the waters under the control of that manager in respect of which the Safety Director has determined that a licensed harbour master is required to be engaged</t>
  </si>
  <si>
    <t>Certain entities must engage harbour masters
(3) The Victorian Regional Channels Authority must ensure that a licensed harbour master is at all times engaged for the waters declared under section 5 of the Port Management Act 1995 to be the waters of the port of Portland</t>
  </si>
  <si>
    <t>Certain entities must engage harbour masters
(2) The Victorian Regional Channels Authority must ensure that a licensed harbour master is at all times engaged for the waters declared under section 5 of the Port Management Act 1995 to be the waters of the port of Geelong</t>
  </si>
  <si>
    <t>Certain entities must engage harbour masters
(1A) The Victorian Regional Channels Authority must ensure that a licensed harbour master is at all times engaged for port of Hastings waters</t>
  </si>
  <si>
    <t>Certain entities must engage harbour masters
(1) The Victorian Ports Corporation (Melbourne) must ensure that a licensed harbour master is at all times engaged for the port of Melbourne waters</t>
  </si>
  <si>
    <t>Emergency directions
(5) A person given a direction under subsection (2) must comply with the direction unless the person has a reasonable excuse</t>
  </si>
  <si>
    <t>Compliance with notice
A person must comply with a notice under section 211(1)(b)(i) or (ii) unless the person has a reasonable excuse</t>
  </si>
  <si>
    <t>Compliance with a direction of applicable regulatory entity
A master of a vessel given a direction by an applicable regulatory entity under section 211(1)(a) must comply with that direction unless the master has a reasonable excuse</t>
  </si>
  <si>
    <t>Compliance with activity exclusion zones
(2) A master of a vessel to which a notice under section 208(1) or (2) applies must not allow the vessel to enter or remain in the waters to which that notice applies unless the person has a reasonable excuse</t>
  </si>
  <si>
    <t>Compliance with activity exclusion zones
(1) A person to whom a notice under section 208(1) or (2) applies must not enter or remain in the waters to which that notice applies unless the person has a reasonable excuse</t>
  </si>
  <si>
    <t>Compliance with declarations that modify or provide for other requirements to apply
(2) If a declaration under section 203 provides for a requirement specified in the declaration to be complied with, a person to whom the declaration applies must comply with that requirement</t>
  </si>
  <si>
    <t>Compliance with declarations that modify or provide for other requirements to apply
(1) If a declaration under section 203 modifies the application of a provision of this Act, the regulations, the waterway rules, or the regulations made under the Port Management Act 1995, a person to whom the declaration applies must comply with the provision as modified</t>
  </si>
  <si>
    <t>Offence to fail to comply with standard determined under this Part
A port management body, local port manager or waterway manager must comply with a standard determined under section 199</t>
  </si>
  <si>
    <t>Offence not to comply with waterway rules
Boats, Persons or Equipment Obstructing Channels -
Where a channel or waterway has been obstructed by a vessel or its equipment, occupants or persons, the owner or master of that vessel and equipment must remove the obstruction from the channel or waterway without undue delay.</t>
  </si>
  <si>
    <t>Offence not to comply with waterway rules
The master of a vessel must not cause or allow the vessel to be operaed on any State waters -
(a) when towing a person unless, in addition to the operator, there is in the vessel a person aged 12 years old or more who is in a position to observe and communicate to the operator of the vessel the progress of the person being towed</t>
  </si>
  <si>
    <t>Offence to not comply with waterway rules
A person must not operate a vessel or use any waters in contravention of a waterway rule</t>
  </si>
  <si>
    <t>Offence to provide false or misleading information
A person must not in a statement given under section 178(1) or 179(1)(a) to an enforcement official provide information that the person knows to be false or misleading</t>
  </si>
  <si>
    <t xml:space="preserve">Return of pilot licence
(1) A person whose pilot licence has been suspended or cancelled under section 173A must, not later than 7 days after the suspension or cancellation takes effect—
(a) return the pilot licence to the Safety Director; or
(b) if the pilot licence has been lost, stolen or destroyed, give the Safety Director a statement, verified by a statutory declaration, that the pilot licence has been lost, stolen or destroyed.
</t>
  </si>
  <si>
    <t>Return of permission record
(1) A person whose permission has been cancelled or suspended under this Part must, not later than 7 days after the cancellation or suspension takes effect -
(a) return the relevant permission record to the Safety Director; or
(b) if the permission record has been lost, stolen or destroyed, give the Safety Director a statement, verified by a statutory declaration signed by or on behalf of the person, that the permission record has been lost, stolen or destroyed</t>
  </si>
  <si>
    <t xml:space="preserve">A person must not refuse or fail to comply with a direction under subsection (1)
</t>
  </si>
  <si>
    <t>A person must not refuse or fail to comply with a direction under subsection (2)(b)</t>
  </si>
  <si>
    <t>A person must not refuse or fail to allow a vessel, or equipment on a vessel, to be inspected under this section</t>
  </si>
  <si>
    <t>Powers of entry in relation to lights
(2) A person on whom a notice under item 25 of Schedule 1 is served must comply with the notice</t>
  </si>
  <si>
    <t>Power to issue embargo notices
(6) A person must not remove a copy of a notice affixed to a recreational vessel under this section</t>
  </si>
  <si>
    <t>Power to issue embargo notices
(4) A person must not operate, or permit the operation of, a recreational vessel in contravention of a notice issued under subsection (1) in respect of that recreational vessel</t>
  </si>
  <si>
    <t>Obstruction or hindrance of person executing search and seizure warrant
A person must not, without reasonable excuse, obstruct or hinder a person executing a search and seizure warrant</t>
  </si>
  <si>
    <t>Notice in case of 2 or more charges
(4) A person on whom a notice is served under subsection (1) must not, before the application referred to in the notice is made or determined or, if an imprisonmentoundment or immobilisation order or a forfeiture order is made, before the recreational vessel is seized under this Part, without the approval of the relevant court, sell or otherwise dispose of any interest in the recreational vessel that is the subject of the notice</t>
  </si>
  <si>
    <t>Interest in recreational vessel not to be transferred
(1) A person on whom a notice is served under section 121(1) must not, before the application referred to in the notice is made and determined, or if an imprisonmentoundment or immobilisation order or a forfeiture order is made, before the recreational vessel is seized under this Part, without the approval of the relevant court, sell or otherwise dispose of any interest in the recreational vessel that is the subject of the notice</t>
  </si>
  <si>
    <t>Forfeiture order
(4) The owner or registered person of the recreational vessel must not, without reasonable excuse, fail to surrender the recreational vessel at the time and place specified in the order made under subsection (1)</t>
  </si>
  <si>
    <t>Impoundment or immobilisation order
(4) The owner or registered person of the recreational vessel must not, without reasonable excuse, fail to surrender the recreational vessel at the time and place specified in the order made under subsection (1)</t>
  </si>
  <si>
    <t>Offences
(3) A person must not obstruct or hinder a member of the police force in the valid exercise of a power under this Part</t>
  </si>
  <si>
    <t>Offences
(1) A person must not, except in accordance with this Part or section 267 or 268, move an imprisonmentounded or immobilised recreational vessel or tamper with any equipment used to immobilise a recreational vessel</t>
  </si>
  <si>
    <t>Surrender of recreational vessel
(5) An owner or registered person served with a notice under subsection (1) must comply with the notice, unless the owner or registered person has a reasonable excuse</t>
  </si>
  <si>
    <t>Offence to supply vessel which does not comply with Australian Builders Plate Standard
(1) A person must not in trade or commerce supply a recreational vessel of a prescribed class that does not comply with the Australian Builders Plate Standard that applies (with or without modification by the regulations) to a vessel of that kind</t>
  </si>
  <si>
    <t>Regulations giving effect to Prevention of Collisions Convention
(2) A person must not contravene a regulation made under subsection (1) that applies to that person</t>
  </si>
  <si>
    <t>Reporting of reportable incidents to Safety Director
The owner or master of a domestic commercial vessel or regulated Australian vessel, other than a vessel that is a customs vessels, that is involved in a reportable incident must report, in writing, the full particulars of the incident to the Safety Director as soon as possible after the incident occurs</t>
  </si>
  <si>
    <t>Reporting requirements in relation to reportable incidents
(6) If no person is killed or suffers injury as a result of the reportable incident and the master of the vessel does not comply with subsection (2), the master of the vessel is guilty of an offence and liable to a penalty not exceeding 10 penalty units</t>
  </si>
  <si>
    <t>Reporting requirements in relation to reportable incidents
(5) If -
(a) as a result of the reportable incident a person is injured; and
(b) the master of the vessel does not comply with subsection (2) - the master is guilty of an offence and liable to a penalty not exceeding 60 penalty units</t>
  </si>
  <si>
    <t>Reporting requirements in relation to reportable incidents
(3) If -
(a) as a result of the reportable incident a person is killed or suffers serious injury; and
(b) the master of the vessel knows or ought reasonably to have known that the reportable incident had occurred and had resulted in a person being killed or suffering serious injury; and
(c) did not comply with subsection (2)(a) or (b) in relation to the reportable incident - the master of the vessel is guilty of an offence and liable to a penalty not exceeding 6 months imprisonmentrisonment or 60 penalty units, or both</t>
  </si>
  <si>
    <t>Offence to fail to comply with direction of Safety Director regarding removal of vessel
A person must not, without reasonable excuse, refuse or fail to comply with a direction given to the person by the Safety Director under item 24 of Schedule 1</t>
  </si>
  <si>
    <t>Distress signals
(1) A vessel must be provided in accordance with the regulations with the means of making distress signals.
(2) A person on board a vessel must not knowingly use or display or knowingly cause or permit any person under his or her authority to use or display any recognised distress signal except in the case of a vessel being in distress</t>
  </si>
  <si>
    <t>Tampering with a vessel
A person must not, without just cause or excuse, tamper with a vessel that is owned by another person</t>
  </si>
  <si>
    <t>Dangerous operation of a recreational vessel, government vessel or hire and drive vessel
(1) A person must not operate a recreational vessel at a speed or in a manner which is dangerous to the public, having regard to all the circumstances in the case</t>
  </si>
  <si>
    <t>Detention of unsafe vessels
(5) The owner of a vessel must not cause or allow the vessel to be taken on a voyage if the owner knows that the vessel has been detained under this section and has not been duly released</t>
  </si>
  <si>
    <t>Offence to navigate vessel without local knowledge certificate in waters requiring certificate
The master of a domestic commercial vessel must not—
(a) enter or leave, or attempt to enter or leave, waters declared under section 81; or
(b) navigate, or attempt to navigate, the vessel within waters declared under section 81—
unless the master holds a local knowledge certificate in respect of those waters</t>
  </si>
  <si>
    <t>Offence to be master of a registered recreational vessel while disqualified etc.
A person must not be a master of a registered recreational vessel while any marine licence granted to the person is suspended or during a period that the person is disqualified from obtaining a marine licence</t>
  </si>
  <si>
    <t>Offence not to have marine licence in person's possession
A person who holds a marine licence granted under this Part must have the licence in his or her possession while being the master of a registered recreational vessel</t>
  </si>
  <si>
    <t>Offence for overseas or interstate operator to fail to comply with the conditions of the licence or certificate
A person who is exempted under section 57 from the requirement to comply with Division 2 because the person holds an appropriate licence or certificate in another State, a Territory or country, must not be the master of a registered recreational vessel in breach of any condition of that licence or certificate</t>
  </si>
  <si>
    <t>Offence to allow a non-licensed person to be the master of a registered recreational vessel
(1) The owner of a registered recreational vessel must not cause or allow another person to be the master of that vessel unless that person is the holder of a marine licence</t>
  </si>
  <si>
    <t>A master of a regulated hire and drive vessel must operate the vessel in accordance with any prescribed condition or any condition specified in a licence endorsement referred to in subsection (1)</t>
  </si>
  <si>
    <t>Offence to be the master of a regulated hire and drive vessel undertaking prescribed activity without licence endorsement
(1) A person must not be the master of a regulated hire and drive vessel being used to undertake a prescribed type of activity unless the person has a licence endorsement in respect of that prescribed type of activity</t>
  </si>
  <si>
    <t>A master of a prescribed class or type of regulated hire and drive vessel must operate the vessel in accordance with any prescribed condition or any condition specified in the licence endorsement for that class or type of vessel</t>
  </si>
  <si>
    <t>Offence to be the master of a prescribed type of regulated hire and drive vessel without licence endorsement
(1) A person must not be the master of a prescribed class or type of regulated hire and drive vessel unless the person has a licence endorsement for that class or type of vessel</t>
  </si>
  <si>
    <t>A master of a regulated hire and drive vessel must operate the vessel in accordance with any prescribed condition or any condition specified in the marine licence the master holds</t>
  </si>
  <si>
    <t>Offence to be the master of a regulated hire and drive vessel without a marine licence or in breach of conditions of marine licence
(1) A person must not be the master of a regulated hire and drive vessel unless the person holds a marine licence</t>
  </si>
  <si>
    <t>Offence to be the master of a registered recreational vessel undertaking prescribed activity without licence endorsement
(1) A person must not be the master of a registered recreational vessel being used to undertake a prescribed type of activity unless the person has a licence endorsement in respect of that prescribed type of activity</t>
  </si>
  <si>
    <t>Offence to be a master of prescribed type of registered recreational vessel without licence endorsement
(1) A person must not be the master of a prescribed class or type of registered recreational vessel unless the person has a licence endorsement for that class or type of vessel</t>
  </si>
  <si>
    <t>Offence to be a master of registered recreational vessel without a marine licence or in breach of conditions of marine licence
(1) A person must not be the master of a registered recreational vessel unless the person holds a marine licence</t>
  </si>
  <si>
    <t>Passengers on board vessels must take reasonable care
(3) A passenger on board a vessel must not wilfully or recklessly place the safety of another person on board, or in the immediate vicinity of, the vessel at risk</t>
  </si>
  <si>
    <t>Passengers on board vessels must take reasonable care
(2) A passenger on board a vessel must not intentionally or recklessly interfere with or misuse anything provided to them by the master of the vessel -
(a) in the interests of safety; or
(b) in accordance with this Act or the regulations</t>
  </si>
  <si>
    <t>Passengers on board vessels must take reasonable care
(1) A passenger on board a vessel must -
(a) take reasonable care for his or her own safety; and
(b) comply with a direction of the master of the vessel that the master has given to the person -
 (i) in order for the master to operate the vessel safely; or
 (ii) in order for the master or passenger to comply with a requirement imprisonmentosed under this Act or the regulations</t>
  </si>
  <si>
    <t>Persons participating in the operation of a recreational vessel must take reasonable care
(3) A person (other than the master of a recreational vessel) who operates a recreational vessel must not wilfully or recklessly place the safety of another person on board, or in the immediate vicinity of, the recreational vessel at risk</t>
  </si>
  <si>
    <t>Persons participating in the operation of a recreational vessel must take reasonable care
(2) A person (other than the master of a recreational vessel) who operates a recreational vessel or hire and drive vessel must not intentionally or recklessly interfere with or misuse anything provided to them by the master -
(a) in the interests of safety; or
(b) in accordance with this Act or the regulations</t>
  </si>
  <si>
    <t>Persons participating in the operation of a recreational vessel or hire and drive vessel must take reasonable care
(1) A person (other than the master of a recreational vessel or hire and drive vessel) who operates a recreational vessel or hire and drive vessel must, when doing so under the direction of the master of the recreational vessel or hire and drive vessel -
(a) take reasonable care for his or her own safety; and
(b) take reasonable care for the safety of persons who may be affected by his or her acts or omissions; and
(c) comply with a direction of the master that the master has given to the person -
 (i) in order for the master to operate the vessel safely; or
 (ii) in order for the master or person to comply with a requirement imprisonmentosed under this Act or the regulations</t>
  </si>
  <si>
    <t>Masters of recreational vessels or hire and drive vessels must take reasonable care
(2) A master of a recreational vessel or hire and drive vessel, when carrying out vessel operations, must not wilfully or recklessly place the safety of another person on board, or in the immediate vicinity of, the recreational vessel or hire and drive vessel at risk</t>
  </si>
  <si>
    <t>Masters of recreational vessels or hire and drive vessels must take reasonable care
(1) A master of a recreational vessel or hire and drive vessel must, when carrying out vessel operations -
(a) take reasonable care for his or her own safety; and
(b) take reasonable care for the safety of persons who may be affected by the master's acts or omissions</t>
  </si>
  <si>
    <t>Duties of marine safety workers
(3) A marine safety worker, when carrying out marine safety work, must not wilfully or recklessly place the safety of another person on or in the immediate vicinity of marine safety infrastructure at risk</t>
  </si>
  <si>
    <t>Duties of marine safety workers
(2) A marine safety worker, when carrying out marine safety work, must not intentionally or recklessly interfere with or misuse anything provided to them by the regulated entity employing or engaging them -
(a) in the interests of safety; or
(b) under this Act or the regulations</t>
  </si>
  <si>
    <t>Duties of marine safety workers
(1) A marine safety worker, when carrying out marine safety work, must -
(a) take reasonable care for his or her own safety; and
(b) take reasonable care for the safety of persons who may be affected by the marine safety worker's acts or omissions; and
(c) co-operate with the regulated entity employing or engaging them with respect to any action taken by the entity to comply with a requirement imprisonmentosed by or under this Act or the regulations</t>
  </si>
  <si>
    <t>Duties of suppliers of marine safety infrastructure operations to port management bodies
(1) A person who supplies marine safety infrastructure operations to a port management body must, so far as is reasonably practicable, ensure the safety of those operations</t>
  </si>
  <si>
    <t>Safety duties in relation to design, manufacture and supply of marine safety equipment
(1) A person who -
(a) designs, commissions, constructs, manufactures, supplies, installs, maintains, repairs or modifies any thing; and
(b) knows, or ought reasonably to know, that the thing is, or is to be used as, marine safety equipment - must -
(c) ensure, so far as is reasonably practicable, that the thing is safe if it is used for a purpose for which it was designed, commissioned, constructed, manufactured, supplied, installed, maintained, repaired or modified;
(d) carry out, or arrange the carrying out, of such testing and examination as may be necessary for compliance with this section;
(e) in the case of a thing to which paragraph (c) applies, take such action as is necessary to ensure that there will be available in connection with the use of the thing adequate information about -
 (i) the use for which the thing was designed, commissioned, constructed, manufactured, supplied, installed, maintained, repaired or modified; and
 (ii) the results of any testing or examination referred to in paragraph (d); and
 (iii) any conditions necessary to ensure the thing is safe if it is used for a purpose for which it was designed, commissioned, constructed, manufactured, supplied, installed, maintained, repaired or modified</t>
  </si>
  <si>
    <t>Safety duties in relation to design, manufacture and supply of vessels
(1) A person who designs, commissions, constructs, manufactures, supplies, maintains, repairs or modifies a vessel must -
(a) ensure, so far as is reasonably practicable, that the vessel is safe if it is used for a purpose for which it was designed, commissioned, constructed, manufactured, supplied, maintained, repaired or modified;
(b) carry out, or arrange the carrying out, of such testing and examination as may be necessary for compliance with this section;
(c) in the case of a vessel to which paragraph (a) applies, take such action as is necessary to ensure that there will be available in connection with the use of the vessel adequate information about -
 (i) the use for which the vessel was designed, commissioned, constructed, manufactured, supplied, maintained, repaired or modified; and
 (ii) the results of any testing or examination referred to in paragraph (b); and
 (iii) any conditions necessary to ensure the vessel is safe if it is used for a purpose for which it was designed, commissioned, constructed, manufactured, supplied, maintained, repaired or modified</t>
  </si>
  <si>
    <t xml:space="preserve">Duty of Port of Melbourne operator to ensure safety of marine safety infrastructure operations
(1) A The port of Melbourne operator must, so far as is reasonably practicable, ensure the safety of marine safety infrastructure operations carried out it or supplied to it in the port of Melbourne </t>
  </si>
  <si>
    <t>Reporting requirements in relation to reportable incidents -
(4) If -
(a) as a result of the reportable incident a person is killed or suffers serious injury; and
(b) the master of the vessel does not comply with subsection (2)(c), (d) or (e) - the master is guilty of an offence and liable to a penalty not exceeding 60 penalty units</t>
  </si>
  <si>
    <t>Offence to fail to comply with safety standards
A pilotage services provider must comply with the prescribed safety standards that apply to the provider</t>
  </si>
  <si>
    <t>Forgery etc. of documents and identification marks
(1) A person must not -
(a) forge; or
(b) fraudulently alter or use; or
(c) fraudulently lend or allow to be used by another person - any notice, certificate, licence or other document, or any identification number or identifying mark, that is authorised, issued or required by or under this Act</t>
  </si>
  <si>
    <t>Forgery etc. of documents and identification marks
(2) A person must not, otherwise than in accordance with this Act, make, use, knowingly have custody or possession of, sell or alter any paper or other material purporting to be a notice, certificate, licence or other document, or any identification number or identifying mark, that is authorised, issued or required by or under this Act</t>
  </si>
  <si>
    <t>Offence to interfere etc. with navigation aid
(1) A person must not, without lawful authority, wilfully or negligently interfere or tamper with, or obstruct the use or operation of, a navigation aid</t>
  </si>
  <si>
    <t>Offence to obstruct authorised person
(2) A person must not -
(a) obstruct, hinder, imprisonmentede or oppose an authorised person who is performing a duty or function, or exercising a power, under this Act or the regulations, or induce or attempt to induce any other person to do so; or
(b) prevent or attempt to prevent any other person from assisting an authorised person</t>
  </si>
  <si>
    <t>Offence to offer or accept bribes
(2) A person must not, directly or indirectly, give or offer to give, cause to be given or attempt to give any bribe to a relevant person for the purpose of influencing the relevant person to perform or exercise his or her duties in a manner that he or she would not usually perform his or her duties</t>
  </si>
  <si>
    <t>Offence to offer or accept bribes
(3) A relevant person must not accept a bribe to perform his or her duties in a manner that he or she would not usually perform his or her duties</t>
  </si>
  <si>
    <t>Obtaining licence etc. by false statements
(1) A person must not -
(a) by any false statement or any misrepresentation or other dishonest means obtain or attempt to obtain any notice, certificate, licence, registration or other document, or any identifying number or general identification mark that is authorised, issued or required by or under this Act; or
(b) without lawful authority or excuse possess any notice, certificate, licence, registration or other document so obtained</t>
  </si>
  <si>
    <t>A person who acquires a registered vessel must, no later than 14 days after acquiring the vessel—
(a) complete and sign the relevant section of an application for transfer of registration in the form approved for that purpose by the Safety Director; and
(b) give the Safety Director the completed application for transfer of registration; and
(c) pay the applicable fee for acquiring a registered vessel.</t>
  </si>
  <si>
    <t>Operate or be the master or pilot of a vessel with—
(a) blood alcohol level of 0·05 or more but less than 0·07g/100ml OR a breath alcohol level of 0.05 or more but less than 0.07g/210 litres of exhaled air; and
(b) a prescribed concentration of zero blood or breath alcohol applies to the person</t>
  </si>
  <si>
    <t>Operate or be the master or pilot of a vessel with—
(a) blood alcohol level of 0⋅07 or more but less than 0⋅10g/100ml; or
(b) breath alcohol level of 0⋅07 or more but less than 0⋅10g/210 litres of exhaled air</t>
  </si>
  <si>
    <t>Operate or be the master or pilot of a vessel with—
(a) blood alcohol level of 0⋅10 or more but less than 0⋅11g/100 ml; or 
(b) breath alcohol level of 0⋅10 or more but less than 0⋅11g/210 litres of exhaled air</t>
  </si>
  <si>
    <t>Operate or be the master or pilot of a vessel with—
(a) blood alcohol level of 0⋅11 or more but less than 0⋅12g/100 ml; or 
(b) breath alcohol level of 0⋅11 or more but less than 0⋅12g/210 litres of exhaled air</t>
  </si>
  <si>
    <t>Operate or be the master or pilot of a vessel with—
(a) blood alcohol level of 0⋅12 or more but less than 0⋅13g/100 ml; or 
(b) breath alcohol level of 0⋅12 or more but less than 0⋅13g/210 litres of exhaled air</t>
  </si>
  <si>
    <t>Operate or be the master or pilot of a vessel with—
(a) blood alcohol level of 0⋅13 or more but less than 0⋅14g/100 ml; or 
(b) breath alcohol level of 0⋅13 or more but less than 0⋅14g/210 litres of exhaled air</t>
  </si>
  <si>
    <t>Operate or be the master or pilot of a vessel with—
(a) blood alcohol level of 0⋅14 or more but less than 0⋅15g/100 ml; or 
(b) breath alcohol level of 0⋅14 or more but less than 0⋅15g/210 litres of exhaled air</t>
  </si>
  <si>
    <t xml:space="preserve">If a person of or over the age of 15 years enters or is brought to a place for examination or treatment in consequence of a marine incident (whether within Victoria or not) involving a vessel, the person must allow a doctor to take from that person at that place a sample of that person's blood for analysis if—
(a) the person was operating the vessel at the time the incident occurred; or
(b) the person was the master or pilot of the vessel at the time the incident occurred and any of the following apply—
 (i) the vessel was underway or at anchor at the time the incident occurred;
 (ii) the vessel ran aground as a result of the incident. </t>
  </si>
  <si>
    <t>Fee for property enquries
The fee of 1·27 fee units is to be charged by the Head, Transport for Victoria for the supply, on request, of—
(a) information as to whether the Head, Transport for Victoria has any approved proposals for works requiring the purchase or compulsory acquisition of land; or
(b) information as to whether the Head, Transport for Victoria has declared any road or part of a road as a controlled access road under section 42 of the Act; or
(c) the details of any policy made under clause 3 of Schedule 2 to the Act; or
(d) information for the purposes of the preparation of a section 32 statement within the meaning of section 30(1) of the Sale of Land Act 1962.</t>
  </si>
  <si>
    <t>Application for driving instructor authority
For the purposes of section 33(2)(c) of the Act, the following procedures and requirements are prescribed—
(a) the applicant must provide the Head, Transport for Victoria with a completed application form;
(b) the applicant must provide the Head, Transport for Victoria with a certificate from a registered medical practitioner stating that the applicant is not suffering from a condition that would prevent the applicant from working as a driving instructor;
(c) the applicant must—
 (i) provide the Head, Transport for Victoria with 2 recent passport-size colour photographs of the applicant showing a full front view of the applicant's head and shoulders on a white background; or
 (ii) if required by the Head, Transport for Victoria, attend at a place specified by the Head, Transport for Victoria to be photographed or to have a digitised image made showing a full front view of the applicant's head and shoulders;</t>
  </si>
  <si>
    <t>Annual Licence Fee – Melbourne controlled area.
A regular tow truck licence operating under the road accident scene roster in the Melbourne controlled area</t>
  </si>
  <si>
    <r>
      <rPr>
        <b/>
        <sz val="10"/>
        <rFont val="Arial"/>
        <family val="2"/>
      </rPr>
      <t xml:space="preserve">Annual Licence Fee – Outside the Melbourne controlled area
</t>
    </r>
    <r>
      <rPr>
        <sz val="10"/>
        <rFont val="Arial"/>
        <family val="2"/>
      </rPr>
      <t>A regular tow truck licence operating outside the Melbourne controlled area</t>
    </r>
  </si>
  <si>
    <r>
      <rPr>
        <b/>
        <sz val="10"/>
        <rFont val="Arial"/>
        <family val="2"/>
      </rPr>
      <t>Annual Heavy Tow Truck Licence</t>
    </r>
    <r>
      <rPr>
        <sz val="10"/>
        <rFont val="Arial"/>
        <family val="2"/>
      </rPr>
      <t>.
Licence to tow vehicles with a gross vehicle mass of 4 tonnes or more</t>
    </r>
  </si>
  <si>
    <t>Alteration of specified depot.
Vary the conditions on a tow truck licence such as change of depot address</t>
  </si>
  <si>
    <t xml:space="preserve">Application fee - substitution of specified tow truck.
The prescribed fee for an application to substitute the tow truck specified in a tow truck license for another tow truck. </t>
  </si>
  <si>
    <t xml:space="preserve">Application fee - transfer of tow truck license
Prescribed fee for an application to transfer a tow truck licence to another person. </t>
  </si>
  <si>
    <t>Application fee - temporary permit.
Prescribed fee for an application for a temporary permit.</t>
  </si>
  <si>
    <t>Application fee—tow truck operating accreditation.
Prescribed fee for an application for the grant or renewal of a towing operator accreditation or a towing depot manager accreditation</t>
  </si>
  <si>
    <t>Application fee—replacement certificate of accreditation.
Prescribed fee for an application for a replacement certificate of accreditation for a towing operator or a towing depot manager</t>
  </si>
  <si>
    <t>Application fee—tow truck driver accreditation.
Prescribed fee for an application for the grant or renewal of a tow truck driver accreditation</t>
  </si>
  <si>
    <t>Application fee—replacement certificate of accreditation.
Prescribed fee for an application for a replacement certificate of accreditation for a tow truck driver</t>
  </si>
  <si>
    <t>Application fee—tow truck trainee permit.
Prescribed fee for an application for a tow truck trainee permit</t>
  </si>
  <si>
    <t>(1C) A person who does not hold a tow truck driver accreditation where—
(a) that person has previously held a tow truck driver accreditation and has failed to renew that accreditation; and
(b) an application by that person for the renewal of that accreditation would not be refused under section 107, 108 or 109—
must not drive a licensed tow truck or a tow truck that is being used for the purposes of providing accident towing services.</t>
  </si>
  <si>
    <t xml:space="preserve">A person must not—
(a) wilfully and without authorisation from the project authority, interfere with any vehicles, machinery or equipment brought onto, affixed, established or remaining on land under subsection (1); or
(b) wilfully obstruct any person acting in accordance with this section. </t>
  </si>
  <si>
    <t>A rail safety worker is guilty of an offence if the worker— 
(a) carries out rail safety work while more than the prescribed concentration of alcohol is present in the worker's breath; or
(b) carries out rail safety work while impaired by a drug; or
(c) refuses or fails to comply with a requirement under section 48M(10); or
(d) refuses to undergo an assessment of drug impairment in accordance with sections 48O and 48P when required under those sections to do so or refuses to comply with a direction under section 48O(4); or
(e) refuses to immediately comply with a requirement under section 48Q(2) or a direction under section 48Q(4) or fails to comply with the obligation in section 48Q(5); or
(f) refuses to provide a sample of oral fluid in accordance with section 48R when required under that section to do so or refuses to immediately comply with any other requirement made under that section; or
(g) refuses to comply with a requirement made under section 48X(2) or (3); or
(h) refuses to comply with a requirement made under section 48V(2) or (3); or
(i) within 3 hours after having carried out rail safety work furnishes a sample of breath for analysis by a breath analysing instrument under a requirement under section 48M and—
(i) the result of the analysis as recorded or shown by the breath analysing instrument indicates that more than the prescribed  concentration of alcohol is present in the worker's breath; and
(ii) the concentration of alcohol indicated by the analysis to be present in the worker's breath was not due solely to the consumption of alcohol after having carried out the rail safety work; or
(j) has had a sample of blood taken from the worker in accordance with section 48ZA within 3 hours after having carried out rail safety work and—
 (i) the sample has been analysed within 12 months after it was taken by a properly qualified analyst within the meaning of section 48ZB and the analyst has found that at the time of analysis more than the prescribed concentration of alcohol was present in that sample; and
 (ii) the concentration of alcohol found by the analyst to be present in that sample was not due solely to the consumption of alcohol after having carried out the rail safety work</t>
  </si>
  <si>
    <t>At any time, use of or causing the use of or permitting the use of or otherwise disseminating information derived from any video-recording or related material and information required by this section to be destroyed, except in good faith for the purposes of a relevant offence
NOTE: relevant offence means—
(a) an offence under section 127(3) of the Rail Safety National Law (Victoria) or section 48H(1)(b) or (g); or
(b) any other offence arising out of the same circumstances; or
(c) any other offence in respect of which the evidence obtained as a result of the assessment of drug impairment has probative value</t>
  </si>
  <si>
    <t xml:space="preserve">A person who has consent for the purposes of this regulation, when entering or being on Head, Transport for Victoria property, on request, must produce 
(a) the consent to a police officer or a person authorised by the Head, Transport for Victoria; and
(b) evidence to verify that the person is the person named in the consent. 
</t>
  </si>
  <si>
    <t>Failure to carry out necessary testing or examination of a thing installed as referred to in section 26(1)(a) where the person knows, or ought reasonably to know, that the thing is used or is to be used, in the provision of CPV services</t>
  </si>
  <si>
    <t>Failing to ensure that a thing installed, maintained, repaired or modified, is done so safely, where the person knows, or ought reasonably to know, that the thing is used or is to be used, in the provision of CPV services</t>
  </si>
  <si>
    <t>Failing to return to the Regulator a driver accreditation certificate that has become illegible, defaced or altered, within 5 business days</t>
  </si>
  <si>
    <t>Failing to return to the Regulator a driver accreditation certificate within 20 business days of being notified of the suspension or cancellation of the driver accreditation</t>
  </si>
  <si>
    <t>Failing to provide a receipt on request, which contains the required information (where fare paid to the BSP that provided the booking service)</t>
  </si>
  <si>
    <t>Failing to ensure that every complaint relating to the provision of the unbooked CPV service is investigated, and action required to adequately address the complaint, is taken promptly</t>
  </si>
  <si>
    <t>Failing to accept an assistance animal accompanied by a passenger of the CPV where the CPV is being used to provide a CPV service</t>
  </si>
  <si>
    <t>Failing to take the route nominated by a hirer of a CPV that is providing a CPV service not on an agreed fixed fare, unless the driver has a reasonable excuse</t>
  </si>
  <si>
    <t>Failing to take the most direct and practicable route where no route is nominated by a hirer of a CPV that is not providing a service on a fixed fare, unless the driver has a reasonable excuse</t>
  </si>
  <si>
    <t>Failing to keep a record of the information specified in Schedule 2 for the period specified under reg 33(1) and in the manner specified under reg 33(2)</t>
  </si>
  <si>
    <t>Failing to comply with a notice by the Regulator requiring the unbooked CPV service provider to provide records that the service provider is required to keep</t>
  </si>
  <si>
    <t>Drive a bus to provide a commercial bus service, a commercial minibus service or a local bus service without accreditation</t>
  </si>
  <si>
    <t>Failing to notify the licenisng authority of the suspension of cancellation of driver/ probationary licence under the Road Safety Act within 7 days of suspension or cancellation; and failing to return the certifivcate of accredittaion to the licensing authority</t>
  </si>
  <si>
    <t>Failing to notify the licensing authority of a change of residential address and return certificate of acreditation within 7 days of the address change</t>
  </si>
  <si>
    <t>Failing to notify the relevant operator of the suspension of cancellation of accreditation within 7 days of receiving the suspension or cancellation notice</t>
  </si>
  <si>
    <t>Failing to notify the licensing authority of any charges or findings of guilt of a disqualifying offence within 28 days of the charge or finding of guilt</t>
  </si>
  <si>
    <t>Failing to return to the licensing authority a driver accreditation certificate within 28 days of receiving the notice of the suspension or cancellation of the driver accreditation</t>
  </si>
  <si>
    <t>Failing to to produce certificate of accreditation by an authorised officer or police officer if driving a vehicle in circusmtances in which the holder is required to have accreditation</t>
  </si>
  <si>
    <t>Infringement penalties are contained in the Road Safety (General) Regulations 2021</t>
  </si>
  <si>
    <t>Demerit points are contained in the Road Safety (Drivers) Regulation 2021</t>
  </si>
  <si>
    <t>Fail to comply with permit conditions</t>
  </si>
  <si>
    <t>Alcohol and drug management policy
(2) An accredited bus operator must develop, maintain and implement an alcohol and drug management policy that—
(a) is developed in consultation with bus safety workers who are employees, or contractors, of the operator for the purposes of operating the bus service; and 
(b) provides for the matters specified in section 57.</t>
  </si>
  <si>
    <t>Notification of incidents - An accredited bus operator must notify the Safe Transport Victoria of prescribed incidents in accordance with the regulations.</t>
  </si>
  <si>
    <r>
      <t>BUS SAFETY ACT 2009</t>
    </r>
    <r>
      <rPr>
        <b/>
        <sz val="10"/>
        <rFont val="Arial Black"/>
        <family val="2"/>
      </rPr>
      <t xml:space="preserve"> and</t>
    </r>
    <r>
      <rPr>
        <b/>
        <i/>
        <sz val="10"/>
        <rFont val="Arial Black"/>
        <family val="2"/>
      </rPr>
      <t xml:space="preserve">
</t>
    </r>
    <r>
      <rPr>
        <b/>
        <sz val="10"/>
        <rFont val="Arial Black"/>
        <family val="2"/>
      </rPr>
      <t>TRANSPORT (SAFETY SCHEMES COMPLIANCE AND ENFORCEMENT) (INFRINGEMENTS) REGULATIONS 2024 (for infringements)</t>
    </r>
  </si>
  <si>
    <t>BUS SAFETY REGULATIONS 2020 and
TRANSPORT (SAFETY SCHEMES COMPLIANCE AND ENFORCEMENT) (INFRINGEMENTS) REGULATIONS 2024 (for infringements)</t>
  </si>
  <si>
    <t>Ride electric scooter if under 16 years of age</t>
  </si>
  <si>
    <t xml:space="preserve">Rider or passenger of a bicycle failing to wear securely fitted approved bicycle helmet              </t>
  </si>
  <si>
    <t>Issue of replacement physical licence document</t>
  </si>
  <si>
    <t>Issue of replacement physical learner permit document</t>
  </si>
  <si>
    <t>The amount of penalties are determined by multiplying the number of penalty units contained in the legislation by the current value of the penalty unit (section 7(2)) and rounded to the nearest 
dollar (section 7(4))</t>
  </si>
  <si>
    <t>Schedule 2 - Concessional Fees for Registration and Renewal of Registration</t>
  </si>
  <si>
    <t>DRIVER LICENSING FEES</t>
  </si>
  <si>
    <t>Schedule 6 - General Fees</t>
  </si>
  <si>
    <t>Schedule 7 - Search and Extract Fees</t>
  </si>
  <si>
    <t>VEHICLE REGISTRATION FEES</t>
  </si>
  <si>
    <t>Schedule 3 - Registration fees for Heavy Vehicles</t>
  </si>
  <si>
    <t>Schedule 4 - Miscellaneous Fees</t>
  </si>
  <si>
    <t>Schedule 5 - Search and Extract Fees</t>
  </si>
  <si>
    <r>
      <rPr>
        <b/>
        <i/>
        <sz val="10"/>
        <color theme="0"/>
        <rFont val="Arial Black"/>
        <family val="2"/>
      </rPr>
      <t>ROAD SAFETY ACT 1986</t>
    </r>
    <r>
      <rPr>
        <b/>
        <sz val="10"/>
        <color theme="0"/>
        <rFont val="Arial Black"/>
        <family val="2"/>
      </rPr>
      <t xml:space="preserve"> (and as modified by regulations)</t>
    </r>
  </si>
  <si>
    <r>
      <t>Bicycles</t>
    </r>
    <r>
      <rPr>
        <b/>
        <sz val="9"/>
        <color rgb="FF0000FF"/>
        <rFont val="Arial Black"/>
        <family val="2"/>
      </rPr>
      <t xml:space="preserve"> /</t>
    </r>
    <r>
      <rPr>
        <b/>
        <sz val="9"/>
        <rFont val="Arial Black"/>
        <family val="2"/>
      </rPr>
      <t xml:space="preserve"> Scooters</t>
    </r>
  </si>
  <si>
    <t>PORT MANAGEMENT (LOCAL PORTS) REGULATIONS 2025 and
TRANSPORT (SAFETY SCHEMES COMPLIANCE AND ENFORCEMENT (INFRINGEMENTS) REGULATIONS 2024 (for infringements)</t>
  </si>
  <si>
    <t>PORT MANAGEMENT (PORT OF MELBOURNE SAFETY AND PROPERTY) REGULATIONS 2020 and
TRANSPORT (SAFETY SCHEMES COMPLIANCE AND ENFORCEMENT (INFRINGEMENTS) REGULATIONS 2024 (for infringements)</t>
  </si>
  <si>
    <t>Port manager's responsibilities for management plans -
The port manager must ensure that copies of the documents referred to in subsection (4) are made available for inspection by a person authorised in writing by the Minister to have access to those documents</t>
  </si>
  <si>
    <t>Port manager's responsibilities for management plans - 
The port manager must comply with any written direction of the Minister under section 91H.
Penalty: 60 penalty units in the case of a local port</t>
  </si>
  <si>
    <t>Port manager's responsibilities for management plans - 
The port manager must comply with any written direction of the Minister under section 91H.
Penalty: 240 penalty units, in the case of a commercial trading port</t>
  </si>
  <si>
    <t>The port of Melbourne operator  must comply with a direction given to it by the Minister under subsection (2) in relation to a Rail Access Strategy</t>
  </si>
  <si>
    <t>Powers of authorised officers -
A person shall not— 
(a) without reasonable excuse, hinder or obstruct or refuse or fail to comply with a requirement made of the person by, an authorised officer in the exercise of his powers under subsection (1); or 
(b) in answer to a question that the person is required to answer under subsection (1), make a statement that is false or misleading in a material particular</t>
  </si>
  <si>
    <t>Reception facilities -
An owner or occupier must comply with a requirement made by a notice</t>
  </si>
  <si>
    <t>Requirement for ship construction certificates -
The master of a ship to which this section applies shall not begin a voyage unless there is in force in respect of the ship a ship construction certificate</t>
  </si>
  <si>
    <t>Requirement for ship construction certificates -
The owner of a ship to which this section applies shall not permit the ship to begin a voyage unless there is in force in respect of the ship a ship construction certificate
Penalty— (a) if the offender is a natural person— 100 penalty units or imprisonment for 4 years, or both</t>
  </si>
  <si>
    <t>Requirement for ship construction certificates -
The owner of a ship to which this section applies in respect of which a ship construction certificate is in force shall cause the certificate to be carried on board the ship</t>
  </si>
  <si>
    <t>Alteration etc. of construction of ships and cancellation of certificates
(1) Where the construction of a ship in respect of which a chemical tanker construction certificate issued under section 43 is in force is altered, or such a ship is damaged, in a manner which affects its compliance with the provisions of Annex II, the master or owner of the ship shall, within 7 days after the construction of the ship is altered or the ship is damaged, as the case may be, give a notice in writing of the alteration or damage to such person, and in such form, as are prescribed and, if the notice is not so given, the master and the owner of the ship are each guilty of an offence punishable upon conviction by a fine not exceeding—
(a) if the offender is a natural person— 10 penalty units</t>
  </si>
  <si>
    <t>Requirement for ship construction certificates -
The owner of a ship to which this section applies shall not permit the ship to begin a voyage unless there is in force in respect of the ship a ship construction certificate
(b) if the offender is a body corporate— 500 penalty units</t>
  </si>
  <si>
    <t>Ships to be surveyed periodically -
(2) Where the owner of a ship in respect of which a ship construction certificate issued under section 37 is in force fails to comply with subsection (1) in relation to the ship and to a period that is a prescribed period in relation to the ship, the owner is guilty of an offence punishable on conviction by a fine not exceeding—
(b) if the owner is a body corporate— 100 penalty units</t>
  </si>
  <si>
    <t>Ships to be surveyed periodically -
(2) Where the owner of a ship in respect of which a ship construction certificate issued under section 37 is in force fails to comply with subsection (1) in relation to the ship and to a period that is a prescribed period in relation to the ship, the owner is guilty of an offence punishable on conviction by a fine not exceeding—
(a) if the owner is a natural person—20 penalty units</t>
  </si>
  <si>
    <t>Alteration etc. of construction of ships and cancellation of certificates
(1) Where the construction of a ship in respect of which a chemical tanker construction certificate issued under section 43 is in force is altered, or such a ship is damaged, in a manner which affects its compliance with the provisions of Annex II, the master or owner of the ship shall, within 7 days after the construction of the ship is altered or the ship is damaged, as the case may be, give a notice in writing of the alteration or damage to such person, and in such form, as are prescribed and, if the notice is not so given, the master and the owner of the ship are each guilty of an offence punishable upon conviction by a fine not exceeding—
(b) if the offender is a body corporate— 50 penalty units</t>
  </si>
  <si>
    <t>Requirement for chemical tanker construction certificates -
Where a trading ship proceeding on an intra-state voyage is constructed or adapted so that it can carry as cargo, or part cargo, in bulk any substance that, for the purposes of Division 3 of Part 2 is a substance in Category A, B, C or D, the master of that ship shall not begin a voyage, and the owner of that ship shall not permit that ship to begin a voyage, unless there is in force in respect of that ship a chemical tanker construction certificate.
Penalty— (b) if the offender is a body corporate— 500 penalty units</t>
  </si>
  <si>
    <t>Requirement for chemical tanker construction certificates -
Where a trading ship proceeding on an intra-state voyage is constructed or adapted so that it can carry as cargo, or part cargo, in bulk any substance that, for the purposes of Division 3 of Part 2 is a substance in Category A, B, C or D, the master of that ship shall not begin a voyage, and the owner of that ship shall not permit that ship to begin a voyage, unless there is in force in respect of that ship a chemical tanker construction certificate.
Penalty— (a) if the offender is a natural person— 100 penalty units, or imprisonment for 4 years, or both</t>
  </si>
  <si>
    <t>Ships to be surveyed periodically -
Where the owner of a ship in respect of which a chemical tanker  construction certificate issued under section 43 is in force fails to comply with subsection (1) in relation to the ship and to a period that is a prescribed period in relation to the ship, the owner is guilty of an offence punishable on conviction by a fine not exceeding—
(b) if the owner is a body corporate— 50 penalty units</t>
  </si>
  <si>
    <t>Ships to be surveyed periodically -
Where the owner of a ship in respect of which a chemical tanker  obstruction certificate issued under section 43 is in force fails to comply with subsection (1) in relation to the ship and to a period that is a prescribed period in relation to the ship, the owner is guilty of an offence punishable on conviction by a fine not exceeding—
(a) if the owner is a natural person—20 penalty units</t>
  </si>
  <si>
    <t>Alteration etc. of construction of ships and cancellation of certificates
(2) Where a notice required to be given under subsection (1) is not given within the period referred to in that subsection, the following provisions of this subsection have effect— 
(a) the obligation to give the notice continues, notwithstanding that that period has expired, until the notice is given; 
(b) the master and the owner of the ship are each guilty of a separate and further offence in respect of each day during which the notice is not given, being a day after the expiration of that period; 
(c) the penalty applicable to each such separate and further offence is a fine not exceeding—
(ii) if the offender is a body corporate— 50 penalty units</t>
  </si>
  <si>
    <t>Ships to be surveyed periodically - 
Where the owner of a ship in respect of which a sewage certificate issued under section 52 is in force fails to comply with subsection (1) in relation to the ship and to a period that is a prescribed period in relation to the ship, the owner is guilty of an offence punishable upon conviction by a fine not exceeding—
(a) if the owner is a natural person—20 penalty units</t>
  </si>
  <si>
    <t>Alteration etc. of construction of ships and cancellation of certificates -
Where the construction of a ship in  respect of which a sewage certificate is in force is altered, or such a ship is damaged, in a manner which affects its compliance with the provisions of Annex IV, the master or owner of the ship shall, within 7 days after the  construction of the ship is altered or the ship is damaged, as the case may be, give a notice in writing of the alteration or damage to such person, and in such form, as are prescribed and, if the notice is not so given, the master and the owner of the ship are each guilty of an offence punishable upon conviction by a fine not exceeding—
(b) if the offender is a body corporate— 50 penalty units</t>
  </si>
  <si>
    <t>Alteration etc. of construction of ships and cancellation of certificates -
Where the construction of a ship in  respect of which a sewage certificate is in force is altered, or such a ship is damaged, in a manner which affects its compliance with the provisions of Annex IV, the master or owner of the ship shall, within 7 days after the  construction of the ship is altered or the ship is damaged, as the case may be, give a notice in writing of the alteration or damage to such person, and in such form, as are prescribed and, if the notice is not so given, the master and the owner of the ship are each guilty of an offence punishable upon conviction by a fine not exceeding—
(a) if the offender is a natural person— 10 penalty units</t>
  </si>
  <si>
    <t>Requirement for chemical tanker construction certificates -
The owner of a ship of the kind referred to in subsection (1) in respect of which a chemical tanker construction certificate is in force shall cause the certificate to be carried on board the ship</t>
  </si>
  <si>
    <t>Alteration etc. of construction of ships and cancellation of certificates -
Where a notice required to be given under subsection (1) is not given within the period referred to in that subsection, the following provisions of this subsection have effect— 
(a) the obligation to give the notice continues, notwithstanding that that period has expired, until the notice is given; 
(b) the master and the owner of the ship are each guilty of a separate and further offence in respect of each day during which the notice is not given, being a day after the expiration of that period; 
(c) the penalty applicable to each such separate and further offence is a fine not exceeding—
(i) if the offender is a natural person—10 penalty units</t>
  </si>
  <si>
    <t>Alteration etc. of construction of ships and cancellation of certificates -
Where a notice required to be given under subsection (1) is not given within the period referred to in that subsection, the following provisions of this subsection have effect— 
(a) the obligation to give the notice continues, notwithstanding that that period has expired, until the notice is given; 
(b) the master and the owner of the ship are each guilty of a separate and further offence in respect of each day during which the notice is not given, being a day after the expiration of that period; 
(c) the penalty applicable to each such separate and further offence is a fine not exceeding—
(ii) if the offender is a body corporate— 50 penalty units</t>
  </si>
  <si>
    <t>Ships to be surveyed periodically -
Where the owner of a ship in respect of which a sewage certificate issued under section 52 is in force fails to comply with subsection (1) in relation to the ship and to a period that is a prescribed period in relation to the ship, the owner is guilty of an offence punishable upon conviction by a fine not exceeding—
(b) if the owner is a body corporate— 100 penalty units</t>
  </si>
  <si>
    <t>Requirement for sewage certificates -
The master of a ship to which this section applies shall not begin a voyage unless there is in force in respect of the ship a sewage certificate</t>
  </si>
  <si>
    <t>Requirement for sewage certificates -
The owner of a ship to which this section applies shall not permit the ship to begin a voyage unless there is in force in respect of the ship a sewage certificate.
Penalty— (a) if the offender is a natural person— 100 penalty units or imprisonment for 4 years, or both</t>
  </si>
  <si>
    <t>Requirement for sewage certificates -
The owner of a ship to which this section applies shall not permit the ship to begin a voyage unless there is in force in respect of the ship a sewage certificate.
Penalty— (b) if the offender is a body corporate— 500 penalty units</t>
  </si>
  <si>
    <t>Financial and business records -
A person who without lawful excuse fails to comply with any requirement made under this section is guilty of an offence</t>
  </si>
  <si>
    <t>Financial and business records -
A person must not, in purported compliance with a requirement, knowingly give the Commission information that is false or misleading</t>
  </si>
  <si>
    <t>Restriction on disclosure of confidential information -
(2) The Commission must not disclose the information or the contents of the document to any person unless—
(d) if it is aware that the person who supplied the information or document in turn received the information or document from another person and is aware of that other person's identity and address, it gives that other person a written notice— 
(i) containing the details required by paragraph (c); and 
(ii) stating that the Commission is of the opinion required by paragraph (b) in relation to him, her or it and setting out detailed reasons why it is of that opinion</t>
  </si>
  <si>
    <t>Prohibition -
services must not engage in the provision of prescribed services unless the person—
(a) is the holder of a licence authorising the provision of the relevant  prescribed services; or
(b) is exempted from the requirement to obtain a licence in respect of the provision of the relevant prescribed services</t>
  </si>
  <si>
    <t>Offence to provide towage services without notification -
A person must not provide a towage service in the port of Melbourne unless the person is a notified towage services provider</t>
  </si>
  <si>
    <t>Compliance with licence conditions -
A licence holder must comply with the conditions to which the towage service licence is subject.</t>
  </si>
  <si>
    <t>Compliance with determined towage condition -
A notified towage services provider must comply with any condition in a towage conditions determination, in respect of which a specification under section (2)(b) has been given to the provider, within two months of the date on which the notice under subsection (1) has been served on the provider</t>
  </si>
  <si>
    <t xml:space="preserve">Offence to provide towage service without license -
A person must not provide a towage service in a commerical tading port in respect of which there is a towage service determination in effect unless the person holds a towage service license that
(a) authorises them to provide the towage service specified in the licence in that commercial trading port; and
(b) is in force. </t>
  </si>
  <si>
    <t>Offence to provide pilotage services without licence - 
A person must not provide pilotage services in pilot required waters unless the person holds a pilotage services licence that -
(a) authorises them to provide the pilotage services specified in the licence in those pilot required waters; and 
(b) is in force.
Natural person</t>
  </si>
  <si>
    <t>Offence to provide pilotage services without licence - A person must not provide pilotage services in pilot required waters unless the person holds a pilotage services licence that -
(a) authorises them to provide the pilotage services specified in the licence in those pilot required waters; and
(b) is in force. 
Body corporate person</t>
  </si>
  <si>
    <t>Offence to enter restricted access area -
A person, who is not an authorised person, must not enter into or remain in a restricted access area, or cause a vessel to enter into or remain in a restricted access area, in  contravention of the declaration of the area</t>
  </si>
  <si>
    <t>Interference with activities
(1) A person, who is not an authorised person, must not, in contravention of a declaration of a restricted access area—
(a) interfere with or hinder; or
(b) cause any other person to interfere with or hinder— the carrying out of any activity in the area that is being carried out for the purpose of enabling the recommending authority for the area to carry out its powers or functions or give effect to its objectives under this Act</t>
  </si>
  <si>
    <t>Interference with activities -
(3) A person, who is not an authorised person, must not, in contravention of a declaration of a restricted access area—
(a) interfere with or hinder; or
(b) cause any other person to interfere with or hinder— the entry into a restricted access area by a person authorised by a certificate under section 88G to do so</t>
  </si>
  <si>
    <t>Offence not to give certain information to police when asked to do so -
A person who is in a restricted access area must, if asked to do so by a member of the police force—
(a) give his or her name and address; and
(b) state the authority under which he or she is entitled to be in the area and provide evidence that the person has that relates to that authority</t>
  </si>
  <si>
    <t>Offence not to give certain information to police when asked to do so -
A person who is not entitled to enter or remain in a restricted access area without a certificate of authorisation under section 88G must, when asked to do so by a member of the police force, produce the certificate</t>
  </si>
  <si>
    <t>Hazardous port activity notice -
A person who proposes to carry out a hazardous port activity in port of Melbourne waters or on port of Melbourne land that is not leased port of Melbourne land, must give notice to the Victorian Ports Corporation (Melbourne) before doing so</t>
  </si>
  <si>
    <t>Offence not to comply with hazardous port activity direction -
A person who has been given a hazardous port activity direction under section 88N must comply with that direction, unless that person has a reasonable excuse for not doing so</t>
  </si>
  <si>
    <t>An authorised officer must produce the officer's identity card for inspection -
(a) before exercising a power under this Part; or
(b) if asked to do so by any person at any time during the exercise of a power under this Part</t>
  </si>
  <si>
    <t>Offence to fail to comply with direction given by harbour master -
A person must not, without reasonable excuse, refuse or fail to comply with any direction given under this Part to the master by a harbour master</t>
  </si>
  <si>
    <t>Port manager's responsibilities for management plans -
A port manager must ensure that
(a) the safety management plan; and
(b) the environment management plan—
for the port or the part of the port that the port manager manages, superintends or controls are audited in accordance with this Part.
Penalty: 60 penalty units in the case of a local port</t>
  </si>
  <si>
    <t>Port manager's responsibilities for management plans -
A port manager must ensure that
(a) the safety management plan; and
(b) the environment management plan—
for the port or the part of the port that the port manager manages, superintends or controls are audited in accordance with this Part.
Penalty: 240 penalty units, in the case of a commercial or trading port</t>
  </si>
  <si>
    <t>Port manager's responsibilities for management plans -
A port manager must ensure that reasonable steps are taken to—
(a) implement the measures or strategies that are specified in the management plan to prevent or reduce the hazards and risks associated with the operation of the port; and
(b) follow the processes that are set out in the management plan to involve tenants, licensees and service providers in the port with the implementation of the management plan; and
(c) follow the procedures that are set out in the management plan for implementing, reviewing and revising the management plan
Penalty: 60 penalty units in the case of a local port</t>
  </si>
  <si>
    <t>Port manager's responsibilities for management plans 
(1) A port manager must ensure that—
(a) a safety management plan; and
(b) an environment management plan—
are prepared in accordance with this Part for the port or part of the port that the port manager manages, superintends or controls. 
Local port penalty</t>
  </si>
  <si>
    <t>Port manager's responsibilities for management plans
(1) A port manager must ensure that—
(a) a safety management plan; and
(b) an environment management plan—
are prepared in accordance with this Part for the port or part of the port that the port manager manages, superintends or controls.
Commercial trading port penalty</t>
  </si>
  <si>
    <t>Port manager's responsibilities for management plans - 
The port manager must ensure that copies of the following documents are kept at the office of the port manager at the port—
(a) the port safety management plan and the environment management plan for the port; and
(b) the certificates required to be attached to those plans; and
(c) audit reports on the management plans prepared under section 91F</t>
  </si>
  <si>
    <t>Port manager's responsibilities for management plans -
A port manager must ensure that reasonable steps are taken to—
(a) implement the measures or strategies that are specified in the management plan to prevent or reduce the hazards and risks associated with the operation of the port; and
(b) follow the processes that are set out in the management plan to involve tenants, licensees and service providers in the port with the implementation of the management plan; and
(c) follow the procedures that are set out in the management plan for implementing, reviewing and revising the management plan. 
Penalty: 240 penalty units, in the case of a commercial trading port</t>
  </si>
  <si>
    <t>Transfers of cargo involving dangerous goods -
(1) A person who proposes to transfer dry or liquid cargo that are dangerous goods to and from vessels or wharves must prepare a manifest that—
(a) includes details of the type and quantity of dangerous goods to be loaded, unloaded or transferred; and
(b) has been signed by the master, owner or agent of the vessel</t>
  </si>
  <si>
    <t xml:space="preserve">Notice to the port corporation of any incident involving a hazardous port activity -
The person managing a hazardous port activity must immediately notify the port corporation of any incident involving the activity including but not limited to—
(a) an explosion, fire or harmful reaction involving a hazardous port activity;
(b) the escape, spillage or leakage of bulk cargo;
(c) the escape, spillage or leakage of liquids
</t>
  </si>
  <si>
    <t>VPCM may give a direction or notify the owner -
(3) A person who has been given a direction under sub regulation (1)(a) must comply with that direction, unless the person has a reasonable excuse for not complying</t>
  </si>
  <si>
    <t>Offence to enter secured site-
A person must not enter a site the perimeter of which has been secured under section 230V unless the person has a reasonable excuse</t>
  </si>
  <si>
    <t>Requirement to assist port safety officer during entry -
A person to whom a direction is given under this section must not refuse or fail to comply with a direction under subsection (1) unless the person has a reasonable excuse</t>
  </si>
  <si>
    <t>Prohibition of discharge of oil or oily mixtures into State waters -
Subject to subsections (2) and (4), if any discharge of oil or an oily mixture occurs from a ship into State waters, the master and the owner of the ship are each guilty of an indictable offence punishable, upon conviction—
(a) if the offender is a natural person, by a fine not exceeding 2000 penalty units, or imprisonment for two years, or both</t>
  </si>
  <si>
    <t>Prohibition of discharge of oil or oily mixtures into State waters -
Subject to subsections (2) and (4), if any discharge of oil or an oily mixture occurs from a ship into State waters, the master and the owner of the ship are each guilty of an indictable offence punishable, upon conviction
(b) if the offender is a body corporate, by a fine not exceeding 10 000 penalty units</t>
  </si>
  <si>
    <t>Oil residues -
Subject to subsection (2), if any oil residues that cannot be discharged from a ship into State waters without the commission of an offence against section 8(1) are not retained on board the ship when the ship is in State waters, the master and the owner of the ship are each guilty of an indictable offence punishable, upon conviction—
(a) if the offender is a natural person, by a fine not exceeding 2000 penalty units, or imprisonment for two years, or both</t>
  </si>
  <si>
    <t>Oil residues - 
Subject to subsection (2), if any oil residues that cannot be discharged from a ship into State waters without the commission of an offence against section 8(1) are not retained on board the ship when the ship is in State waters, the master and the owner of the ship are each guilty of an indictable offence punishable, upon conviction—
(b) if the offender is a body corporate, by a fine not exceeding 10 000 penalty units</t>
  </si>
  <si>
    <t>Duty to report certain incidents involving oil or an oily mixture - 
Where a prescribed incident occurs in relation to a ship in State waters, the master of the ship shall, without delay, notify, in the prescribed manner, a prescribed officer of the incident</t>
  </si>
  <si>
    <t>Duty to report certain incidents involving oil or an oily mixture - 
(3) Where a prescribed incident occurs in relation to a ship in State waters and— 
(a) the master of the ship is unable to comply with subsection (1) in relation to the incident; or 
(b) the incident occurs in circumstances in which the ship is abandoned— 
the owner, charterer, manager or operator of the ship or an agent of the owner, charterer, manager or operator of the ship shall, without delay, notify, in the prescribed manner, a prescribed officer of the incident and, if a prescribed officer is not so notified, each of those persons is guilty of an indictable offence punishable, upon conviction— 
(c) if the offender is a natural person, by a fine not exceeding 500 penalty units, or imprisonment for one year, or both</t>
  </si>
  <si>
    <t>Duty to report certain incidents involving oil or an oily mixture -
(3) Where a prescribed incident occurs in relation to a ship in State waters and— 
(a) the master of the ship is unable to comply with subsection (1) in relation to the incident; or
(b) the incident occurs in circumstances in which the ship is abandoned—   
the owner, charterer, manager or operator of the ship or an agent of the owner, charterer, manager or operator of the ship shall, without delay, notify, in the prescribed manner, a prescribed officer of the incident and, if a prescribed officer is not so notified, each of those persons is guilty of an indictable offence punishable, upon conviction— 
(d) if the offender is a body corporate, by a fine not exceeding 2500 penalty units</t>
  </si>
  <si>
    <t>If a ship to which this section applies does not carry an oil record book as required by this section, the master and the owner of the ship are each guilty of an offence punishable, upon conviction, by a fine not exceeding—
(a) if the offender is a natural person—</t>
  </si>
  <si>
    <t>If a ship to which this section applies does not carry an oil record book as required by this section, the master and the owner of the ship are each guilty of an offence punishable, upon conviction, by a fine not exceeding—
(b) if the offender is a body corporate 1000 penalty units</t>
  </si>
  <si>
    <t>False entries in oil record book—
A person must not make, in an oil record book of a ship to which section 11 applies, an entry that is  false or misleading in a material particular</t>
  </si>
  <si>
    <t>Oil record book to be retained -
Where an oil record book is not retained in accordance with subsection (1), the master and the owner of the ship are each guilty of an offence punishable, upon conviction, by a fine not exceeding—
(a) if the offender is a natural person— 200 penalty units</t>
  </si>
  <si>
    <t>Oil record book to be retained -
Where an oil record book is not retained in accordance with subsection (1), the master and the owner of the ship are each guilty of an offence punishable, upon conviction, by a fine not exceeding—
(b) if the offender is a body corporate—1000 penalty units</t>
  </si>
  <si>
    <t>Prohibition of discharge of substances into State waters —
(1) Subject to subsection (2) and subsections (4) to (12) (inclusive), if any discharge of a liquid substance, or of a mixture containing a liquid substance, being a substance or mixture carried as cargo or part cargo in bulk, occurs from a ship into State waters, the master and the owner of the ship are each guilty of an indictable offence punishable, upon conviction— 
(a) if the offender is a natural person, by a fine not exceeding 2000 penalty units, or imprisonment for two years, or both</t>
  </si>
  <si>
    <t>Prohibition of discharge of substances into State waters (1) Subject to subsection (2) and subsections (4) to (12) (inclusive), if any discharge of a liquid substance, or of a mixture containing a liquid substance, being a substance or mixture carried , as cargo or part cargo in bulk, occurs from a ship into State waters, the master and the owner of the ship are each guilty of an indictable offence punishable, upon conviction—
(b) if the offender is a body corporate, by a fine not exceeding 10,000 penalty units</t>
  </si>
  <si>
    <t>Duty to report certain incidents involving certain substances 
(1) Where a prescribed incident occurs in relation to a ship in State waters, the master of the ship shall, without delay, notify, in the prescribed manner, a prescribed officer of the incident</t>
  </si>
  <si>
    <t>Where a ship to which this section applies does not carry a cargo record book as required by this section, the master and the owner of the ship are each guilty of an offence punishable, upon conviction, by a fine not exceeding—
(a) if the offender is a natural person— 200 penalty units</t>
  </si>
  <si>
    <t>Where a ship to which this section applies does not carry a cargo record book as required by this section, the master and the owner of the ship are each guilty of an offence punishable, upon conviction, by a fine not exceeding—
(b) if the offender is a body corporate— 1000 penalty units</t>
  </si>
  <si>
    <t>False entries in cargo record book—
A person must not make, in a cargo record book of a ship to which section 20 applies, an entry that is false or misleading in a material particular</t>
  </si>
  <si>
    <t>Cargo record book to be retained -
(2) Where a cargo record book is not retained in a ship in accordance with subsection (1), the master and the owner of the ship are each guilty of an offence punishable, upon conviction, by a fine not exceeding—
(a) if the offender is a natural person— 200 penalty units</t>
  </si>
  <si>
    <t>Cargo record book to be retained - 
(2) Where a cargo record book is not retained in a ship in accordance with subsection (1), the master and the owner of the ship are each guilty of an offence punishable, upon conviction, by a fine not exceeding— 
(b) if the offender is a body corporate— 1000 penalty units</t>
  </si>
  <si>
    <t>Where a cargo record book of a ship is not retained in accordance with subsection (3), the owner of the ship is guilty of an offence punishable, upon conviction, by a fine not exceeding— 
(a) if the owner is a natural person—200 penalty units</t>
  </si>
  <si>
    <t>Where a cargo record book of a ship is not retained in accordance with subsection (3), the owner of the ship is guilty of an offence punishable, upon conviction, by a fine not exceeding— 
(b) if the owner is a body corporate— 1000 penalty units</t>
  </si>
  <si>
    <t>Prohibition of disposal of garbage into State waters—
(1) Subject to subsections (2) to (8) (inclusive), if any disposal of garbage occurs from a ship into State waters, the master and the owner of the ship are each guilty of an indictable offence punishable, upon conviction— 
(a) if the offender is a natural person, by a fine not exceeding 2000 penalty units, or imprisonment for 2 years, or both</t>
  </si>
  <si>
    <t>Prohibition of disposal of garbage into State waters—
(1) Subject to subsections (2) to (8) (inclusive), if any disposal of garbage occurs from a ship into State waters, the master and the owner of the ship are each guilty of an indictable offence punishable, upon conviction—
(b) if the offender is a body corporate, by a fine not exceeding 10 000 penalty units</t>
  </si>
  <si>
    <t>Duty to report certain incidents involving harmful substances—
(1) Where a prescribed incident occurs in State waters in relation to a ship, the master of the ship must, without delay, notify a prescribed officer of the incident, in the prescribed manner, and if a prescribed officer is not so notified the master is guilty of an indictable offence punishable upon conviction by a fine not exceeding 500 penalty units, or imprisonment for 1 year, or both</t>
  </si>
  <si>
    <t>Prohibition of discharge by jettisoning of harmful substances into State waters
(1) Subject to subsections (2) and (3), if any discharge by jettisoning of a harmful substance, being a substance carried as cargo in packaged form or in a freight container, portable tank or road and rail tank wagon, occurs from a ship into State waters, the master and the owner of the ship are each guilty of an offence punishable, upon conviction—
(a) if the offender is a natural person, by a fine not exceeding 2000 penalty units, or imprisonment for 2 years, or both</t>
  </si>
  <si>
    <t>Prohibition of discharge by jettisoning of harmful substances into State waters
(1) Subject to subsections (2) and (3), if any discharge by jettisoning of a harmful substance, being a substance carried as cargo in packaged form or in a freight container, portable tank or road and rail tank wagon, occurs from a ship into State waters, the master and the owner of the ship are each guilty of an offence punishable, upon conviction—
(b) if the offender is a body corporate, by a fine not exceeding 10 000 penalty units</t>
  </si>
  <si>
    <t>Prohibition of discharge of sewage into State waters
(1) Subject to subsections (2) to (6) (inclusive), if any discharge of sewage occurs from a ship into State waters, the master and the owner of the ship are each guilty of an indictable offence punishable upon conviction—
(a) if the offender is a natural person, by a fine not exceeding 2000 penalty units, or imprisonment for 2 years, or both</t>
  </si>
  <si>
    <t>Prohibition of discharge of sewage into State waters
(1) Subject to subsections (2) to (6) (inclusive), if any discharge of sewage occurs from a ship into State waters, the master and the owner of the ship are each guilty of an indictable offence punishable upon conviction—
(b) if the offender is a body corporate, by a fine not exceeding 10 000 penalty units</t>
  </si>
  <si>
    <t>Prohibited discharge into State waters
(3) A person who is guilty of an offence under subsection (1) or (2) is liable—
(a) in the case of an individual, to a fine not exceeding 2000 penalty units or imprisonment for 2 years, or both</t>
  </si>
  <si>
    <t>Prohibited discharge into State waters
(3) A person who is guilty of an offence under subsection (1) or (2) is liable—
(b) in the case of a body corporate, to a fine not exceeding 10 000 penalty units</t>
  </si>
  <si>
    <t>Discharge from ships - 
A person who is guilty of an offence under subsection (1) or (2) is liable— 
(a) in the case of an individual, to a fine not exceeding 2000 penalty units or imprisonment for 2 years, or both</t>
  </si>
  <si>
    <t>Discharge from ships - 
A person who is guilty of an offence under subsection (1) or (2) is liable—
(b) in the case of a body corporate, to a fine not exceeding 10 000 penalty units</t>
  </si>
  <si>
    <t>Duty to report discharges - 
(1) If a prohibited discharge occurs from any apparatus used in a transfer operation on any place on land or from any ship that is not an oil tanker and has a gross tonnage of less than 400, the occupier of that place, or the owner or master of the ship must, without delay, inform the Authority or its delegate of all details of the occurrence and if the Authority or its delegate is not so notified each of those persons is guilty of an indictable offence punishable, on conviction— 
(a) if the offender is an individual, by a fine not exceeding 500 penalty units, or imprisonment for one year, or both</t>
  </si>
  <si>
    <t>Duty to report discharges - 
(1) If a prohibited discharge occurs from any apparatus used in a transfer operation on any place on land or from any ship that is not an oil tanker and has a gross tonnage of less than 400, the occupier of that place, or the owner or master of the ship must, without delay, inform the Authority or its delegate of all details of the occurrence and if the Authority or its delegate is not so notified each of those persons is guilty of an indictable offence punishable, on conviction—
(b) if the offender is a body corporate, by a fine not exceeding 2500 penalty units</t>
  </si>
  <si>
    <t>Duty to report discharges - 
(2) If information is given orally under subsection (1), the occupier, owner or master must give to the Authority within 24 hours a written notice confirming the information</t>
  </si>
  <si>
    <t>Alteration etc. of construction of ships and cancellation of certificates
(1) Where the construction of a ship in respect of which a ship construction certificate issued under section 37 is in force is altered, or such a ship is damaged, in a manner which affects its compliance with the provisions of Annex I, the master or owner of the ship shall, within 7 days after the construction of the ship is altered or the ship is damaged, as the case may be, give notice in writing of the alteration or damage to such person, and in such form, as are prescribed and, if the notice is not so given, the master and the owner of the ship are each guilty of an offence punishable upon conviction by a fine not exceeding—
(a) if the offender is a natural person— 20 penalty units</t>
  </si>
  <si>
    <t xml:space="preserve">Alteration etc. of construction of ships and cancellation of certificates
(1) Where the construction of a ship in respect of which a ship construction certificate issued under section 37 is in force is altered, or such a ship is damaged, in a manner which affects its compliance with the provisions of Annex I, the master or owner of the ship shall, within 7 days after the construction of the ship is altered or the ship is damaged, as the case may be, give notice in writing of the alteration or damage to such person, and in such form, as are prescribed and, if the notice is not so given, the master and the owner of the ship are each guilty of an offence punishable upon conviction by a fine not exceeding—
(b) if the offender is a body corporate—50 penalty units </t>
  </si>
  <si>
    <t>Alteration etc. of construction of ships and cancellation of certificates
(2) where a notice required to be given under subsection (1) is not given within the period referred to in that subsection, the following provisions of this subsection have effect; 
(a) the obligation to give notice continues, notwithstanding that that period has expired, until the notice is given; 
(b) the master and the owner of the ship are each guilty og a separate and further offence in respect of each day during whihc the notice is not given, being a day after the expiration of that period;
(c) The penalty applicable to each such separate and further offence is a fine not exceeding—
(i) if the offender is a natural person— 10 penalty units</t>
  </si>
  <si>
    <t>Alteration etc. of construction of ships and cancellation of certificates
(2) where a notice required to be given under subsection (1) is not given within the period referred to in that subsection, the following provisions of this subsection have effect; 
(a) the obligation to give notice continues, notwithstanding that that period has expired, until the notice is given; 
(b) the master and the owner of the ship are each guilty og a separate and further offence in respect of each day during whihc the notice is not given, being a day after the expiration of that period;
(c) The penalty applicable to each such separate and further offence is a fine not exceeding—
(ii) if the offender is a body corporate— 50 penalty units</t>
  </si>
  <si>
    <t>Alteration etc. of construction of ships and cancellation of certificates
(2) Where a notice required to be given under subsection (1) is not given within the period referred to in that subsection, the following provisions of this subsection have effect— 
(a) the obligation to give the notice continues, notwithstanding that that period has expired, until the notice is given; 
(b) the master and the owner of the ship are each guilty of a separate and further offence in respect of each day during which the notice is not given, being a day after the expiration of that period; 
(c) the penalty applicable to each such separate and further offence is a fine not exceeding—
(i) if the offender is a natural person—10 penalty units</t>
  </si>
  <si>
    <t>Financial and business records -
A person must not—
(a) threaten, intimidate or coerce another person; or
(b) take, threaten to take, incite or be involved in any action that causes another person to suffer any loss, injury or disadvantage—
because that other person complied, or intends to comply, with a requirement made under this section</t>
  </si>
  <si>
    <t>If the accredited company becomes aware that an authorised officer employed or engaged by it has been convicted or found guilty of an offence or has been charged with an offence and the charge has not been finally disposed of; and
(b) particulars of that conviction, finding or charge have not previously been given by the accredited company to the Secretary—
the accredited company must immediately notify the Secretary of the particulars of that conviction, finding or charge</t>
  </si>
  <si>
    <t>(1) A person must not fail to comply with a transport safety officer who enters marine premises or boards, or proposes to board, a vessel and—
(a) directs the master of a vessel or the person operating a vessel to do anything necessary to enable the effective and safe detention of the vessel;
(b) directs the master or owner of a vessel or the person operating a vessel to supply information, answer questions or produce documents for the purpose of determining whether the vessel is a domestic commercial vessel within the meaning of the Marine Safety (Domestic Commercial Vessel) National Law.
(2) A transport safety officer, for compliance and investigative purposes, may direct the master of the vessel, or person operating the vessel, to—
(a) stop the vessel; or
(b) manoeuvre the vessel in a specified manner or to a specified place; or
(c) secure the vessel in a specified manner; or
(d) produce, for inspection, equipment specified in the direction</t>
  </si>
  <si>
    <t>A person must comply with the direction unless the person has a reasonable excuse for a thing to be seized and taken to a specified place within a specified time; and
if necessary, to remain in control of it at the specified place for a period specified in the direction</t>
  </si>
  <si>
    <t>A person must not recklessly give information or produce a document in complying or purportedly complying with—
(a) this Act or a transport safety or infrastructure law; or
(b) a direction or requirement under this Act or a transport safety or infrastructure law—
that is false or misleading in a material particular</t>
  </si>
  <si>
    <t>Permitting a person who is not a holder of driver accreditation to drive a vehicle used for the operation of a commercial bus service, a commercial minibus service or a local bus service</t>
  </si>
  <si>
    <r>
      <t xml:space="preserve">COMMERCIAL PASSENGER VEHICLES INDUSTRY ACT 2017 </t>
    </r>
    <r>
      <rPr>
        <b/>
        <sz val="10"/>
        <rFont val="Arial Black"/>
        <family val="2"/>
      </rPr>
      <t>and</t>
    </r>
    <r>
      <rPr>
        <b/>
        <i/>
        <sz val="10"/>
        <rFont val="Arial Black"/>
        <family val="2"/>
      </rPr>
      <t xml:space="preserve">
</t>
    </r>
    <r>
      <rPr>
        <b/>
        <sz val="10"/>
        <rFont val="Arial Black"/>
        <family val="2"/>
      </rPr>
      <t>COMMERCIAL PASSENGER VEHICLE INDUSTRY (INFRINGEMENTS) REGULATIONS 2018 (for infringements)</t>
    </r>
  </si>
  <si>
    <t>COMMERCIAL PASSENDER VEHICLE INDUSTRY REGULATIONS 2018 and
COMMERCIAL PASSENGER VEHICLE INDUSTRY (INFRINGEMENTS) REGULATIONS 2018 (for infringements)</t>
  </si>
  <si>
    <r>
      <t xml:space="preserve">TRANSPORT (COMPLIANCE AND MISCELLANEOUS) ACT 1983 </t>
    </r>
    <r>
      <rPr>
        <b/>
        <sz val="10"/>
        <rFont val="Arial Black"/>
        <family val="2"/>
      </rPr>
      <t>and
TRANSPORT (COMPLIANCE AND MISCELLANEOUS) (INFRINGEMENTS) REGULATIONS 2019 (for infringements)</t>
    </r>
  </si>
  <si>
    <t>BUS SERVICES ACT 1995</t>
  </si>
  <si>
    <t>TRANSPORT (SAFETY SCHEMES COMPLIANCE AND ENFORCEMENT) ACT 2014</t>
  </si>
  <si>
    <t>TOURIST AND HERITAGE RAILWAYS REGULATIONS 2021</t>
  </si>
  <si>
    <t>Chapter 10  Sanctions and provisions</t>
  </si>
  <si>
    <t>Chapter 12  Admin</t>
  </si>
  <si>
    <t>Chapter 13  General</t>
  </si>
  <si>
    <t>Chapter 9  Enforcement</t>
  </si>
  <si>
    <t>Chapter 8  Accrediation</t>
  </si>
  <si>
    <t>Chapter 7  Intelligent Access</t>
  </si>
  <si>
    <t>Chapter 6  Vehicle Operations - Driver Fatigue</t>
  </si>
  <si>
    <t>Chapter 4  Vehicle Operations MDL</t>
  </si>
  <si>
    <t>Chapter 3  Vehicle Operations</t>
  </si>
  <si>
    <t>Chapter 1A  Safety Duties</t>
  </si>
  <si>
    <t>Chapter 1  Preliminary</t>
  </si>
  <si>
    <t xml:space="preserve">Compliance with mass requirements
NOTE: Maximum penalty is increased for an additional maximum $570 for every additional 1% over a 120% overload (but so that the additional maximum penalty does not exceed $22,790. 
</t>
  </si>
  <si>
    <t xml:space="preserve">An operator of a heavy vehicle must not use or permit the vehicle to be used on a road if the operator knows, or ought reasonably to know, that a speed limiter fitted to the vehicle, as required under an Australian road law or by order of an Australian court, has been tampered with in contravention of subsection (1) or fitted to the vehicle in contravention of subsection (2).
</t>
  </si>
  <si>
    <t xml:space="preserve">If access to a place is restricted under this section, a person must not enter the place in contravention of the restriction or tamper with anything used to restrict access to the place without—
(a) an authorised officer’s approval; or
(b) a reasonable excuse.
</t>
  </si>
  <si>
    <t xml:space="preserve">A person (the relevant person) who knows an embargo notice relates to a thing must not—
(a) do anything the notice prohibits; or
(b) instruct someone else (the other person) to do anything the notice prohibits—
(i) anyone from doing; or
(ii) the relevant person or other person from doing
</t>
  </si>
  <si>
    <t xml:space="preserve">Offence to tamper with approved intelligent transport System  -
intention 
</t>
  </si>
  <si>
    <t>An intelligent access program auditor must ensure, so far as is reasonably practicable, intelligent access program information held by the auditor is destroyed as soon as practicable after the information is no longer needed for an intelligent access program audit conducted by the auditor.</t>
  </si>
  <si>
    <t>An intelligent access program auditor must keep a record
made under this section for at least 2 years.</t>
  </si>
  <si>
    <t>False or misleading entries</t>
  </si>
  <si>
    <t>The driver of a fatigue-regulated heavy vehicle must not have in the driver’s possession more than 1 written work diary in which information can be recorded on a daily sheet.</t>
  </si>
  <si>
    <t>The driver of a fatigue-regulated heavy vehicle must not record information for the same period in compliance with Subdiv (a)-(b).</t>
  </si>
  <si>
    <t xml:space="preserve">Person using approved electronic recording system must not permit tampering with it  </t>
  </si>
  <si>
    <t xml:space="preserve">Reporting tampering or suspected tampering with electronic work diary  </t>
  </si>
  <si>
    <t xml:space="preserve">Intelligent access reporting entity must not permit tampering with approved electronic recording system  </t>
  </si>
  <si>
    <t>(1) The record keeper of the driver of a fatigue-regulated heavy vehicle must, unless the record keeper has a reasonable excuse, keep a record required to be made or kept under Division 3, or a copy of the record, for 3 years after—
(a) for a record made by the record keeper—the day the record keeper makes the record; or
(b) for another record—the day the record keeper receives the record.</t>
  </si>
  <si>
    <t>(2) The record keeper of the driver of a fatigue-regulated heavy vehicle must, unless the record keeper has a reasonable excuse, keep a record required to be made or kept under (or bya condition under) Division 8 or 8A, or a copy of the record, for a period of 3 years, or, if a condition of an exemption states a record must be kept for a period of less than 3 years, the period stated in the condition, after— 
(a) for a record made by the record keeper—the day the record keeper makes the record; or 
(b) for another record—the day the record keeper receives the record.</t>
  </si>
  <si>
    <t>Except where the driver is his or her own record keeper, the record keeper must, unless the record keeper has a reasonable excuse, keep the record or copy at the driver’s record location in a way that ensures it is readily available to an authorised officer at the record location.</t>
  </si>
  <si>
    <t>If the driver is his or her own record keeper, the driver as record keeper must, unless the driver as record keeper has a reasonable excuse, ensure the record or copy of the record is kept at the driver’s record location in a way that ensures it is readily available to an authorised officer at the record location by the end of the 21-day period after the day the record is made.</t>
  </si>
  <si>
    <t>The record keeper must, unless the record keeper has a reasonable excuse, keep the record or copy in a way that ensures it is— 
(a) readable and reasonably capable of being understood; and 
(b) capable of being used as evidence</t>
  </si>
  <si>
    <t>If the driver’s work diary is an electronic work diary, the driver’s record keeper must, unless the record keeper has a reasonable excuse, maintain a record of the information that is recorded in the work diary</t>
  </si>
  <si>
    <t>Prohibition on using electronic work diary if it is not, and is not a part of, an approved electronic recording system</t>
  </si>
  <si>
    <t>If the Regulator gives the holder of the approval a direction under subsection (2), the holder must comply with the direction.</t>
  </si>
  <si>
    <t>If the electronic recording system constitutes an electronic work diary, or if part of the electronic recording system is an electronic work diary, the holder of the approval must, within the period stated by the Regulator in the notification, remove any electronic message on the system’s visual display stating the system is or includes an electronic work diary.</t>
  </si>
  <si>
    <t>If the Regulator gives the holder of the approval a direction under subsection (3), the holder must comply with the direction.</t>
  </si>
  <si>
    <t>If, under subsection (4), the holder of the approval gives a person a notice that the approval has been cancelled, the person must give a notice to each other person to whom the person has supplied an electronic recording system the subject of the approval that constitutes an electronic work diary, or of which an electronic work diary is a part, stating that the approval has been cancelled.</t>
  </si>
  <si>
    <t>Return of permit</t>
  </si>
  <si>
    <t>Contravening conditions of work diary exemption</t>
  </si>
  <si>
    <t>A driver of the fatigue-regulated heavy vehicle who is operating under the work diary exemption (notice) must comply with the condition</t>
  </si>
  <si>
    <t>Each relevant party for a driver mentioned in subsection (2) must ensure the driver complies with subsection (2), unless the relevant party has a reasonable excuse.</t>
  </si>
  <si>
    <t>What employer or operator must do if odometer malfunctioning</t>
  </si>
  <si>
    <t>If an operator of an intelligent access program vehicle becomes aware that a part of an approved intelligent transport system fitted to the vehicle is malfunctioning or has malfunctioned, the operator must as soon as practicable report the matter to the Regulator in person or by radio, telephone, fax or email.</t>
  </si>
  <si>
    <t>The operator must keep, for at least 4 years, a written record of a report of a malfunction under subsection (1), containing particulars</t>
  </si>
  <si>
    <t xml:space="preserve">Advising driver of driver’s obligations about reporting system malfunctions </t>
  </si>
  <si>
    <t>If the driver of an intelligent access program vehicle becomes aware that a part of an approved intelligent transport system fitted to the vehicle is malfunctioning or has malfunctioned, the driver must as soon as practicable report the malfunction to the vehicle’s operator in person or by radio, telephone, fax or email.</t>
  </si>
  <si>
    <t>Change between forms of work diary</t>
  </si>
  <si>
    <t>The penalty for a contravention of the provision by an individual</t>
  </si>
  <si>
    <r>
      <t xml:space="preserve">HEAVY VEHICLE NATIONAL LAW (VICTORIA) </t>
    </r>
    <r>
      <rPr>
        <b/>
        <sz val="10"/>
        <rFont val="Arial Black"/>
        <family val="2"/>
      </rPr>
      <t>and</t>
    </r>
    <r>
      <rPr>
        <b/>
        <i/>
        <sz val="10"/>
        <rFont val="Arial Black"/>
        <family val="2"/>
      </rPr>
      <t xml:space="preserve">
</t>
    </r>
    <r>
      <rPr>
        <b/>
        <sz val="10"/>
        <rFont val="Arial Black"/>
        <family val="2"/>
      </rPr>
      <t>SCHEDULE OF HVNL PENALTIES, INFRINGEMENT PENALTIES AND DEMERIT POINTS 2025/26 (for infringments)</t>
    </r>
  </si>
  <si>
    <t>(2) A person commits an offence if—
(a) the person uses, or permits to be used, on a road a heavy combination; and
(b) the components of a coupling used between vehicles in the heavy combination are not compatible with, or properly connected to, each other.</t>
  </si>
  <si>
    <t>The consignor of the goods must ensure, so far as is
reasonably practicable, the consignment documentation is not false or misleading.</t>
  </si>
  <si>
    <t>(1) A person commits an offence if—
(a) the person uses, or permits to be used, on a road a heavy combination; and
(b) a trailer in the combination is not securely coupled to the vehicle in front of it.</t>
  </si>
  <si>
    <t>337(2)</t>
  </si>
  <si>
    <t>341(1)</t>
  </si>
  <si>
    <t>Minor: 1
Major: 2</t>
  </si>
  <si>
    <t>Amendment or withdrawal of vehicle defect notices</t>
  </si>
  <si>
    <t>568(7)</t>
  </si>
  <si>
    <t>An amount equal
to 10% of the
amount of the
maximum penalty
for an offence of
failing to keep the
document device
or other thing in
the driver’s
possession</t>
  </si>
  <si>
    <t>702(3)</t>
  </si>
  <si>
    <t>(1) A person must not represent—
(a) that the person has been granted a heavy vehicle authority the person has not been granted; or
(b) that a heavy vehicle authority has been granted in relation to a thing for which it has not been granted; or
(c) that the person is operating under a heavy vehicle authority that the person is not entitled to operate under; or 
(d) that a thing is operating under a heavy vehicle authority that the thing is not authorised to operate under.</t>
  </si>
  <si>
    <t>A person must not represent that the person or a thing is operating under a heavy vehicle authority if the authority is no longer in force.</t>
  </si>
  <si>
    <t>A person must not possess a document that falsely purports to be—
(a) an accreditation certificate for a heavy vehicle accreditation; or
(b) a document mentioned in section 468(1)(b) or (c); or
(c) a document evidencing the grant of an electronic recording system approval, exemption, authorisation, permit or other authority under this Law; or 
(d) a copy of a document mentioned in paragraph (a), (b) or (c).</t>
  </si>
  <si>
    <t>A person who is, or has been, a person exercising functions under this Law must not disclose protected information to another person.</t>
  </si>
  <si>
    <t>A person who is, or has been, a person exercising functions under this Law must not disclose electronic work diary protected information to another person.</t>
  </si>
  <si>
    <t>A person who is, or has been, a person exercising functions under this Law must not use protected information other than for an authorised use</t>
  </si>
  <si>
    <t>A person to whom protected information is disclosed under section 728(3)(a) must not use the protected information other than for the authorised use for which it was disclosed to the person.</t>
  </si>
  <si>
    <t>A person who is, or has been, a person exercising functions under this Law must not use electronic work diary protected information other than for an electronic work diary authorised use.</t>
  </si>
  <si>
    <t>A person to whom electronic work diary protected information is disclosed under section 728A(2)(a) must not use the information other than for the electronic work diary authorised use for which it was disclosed to the person.</t>
  </si>
  <si>
    <t>A responsible person for a heavy vehicle (the information giver) must not give another responsible person for a heavy vehicle (the affected person) information the information giver knows, or ought reasonably to know, is false or misleading in a material particular.</t>
  </si>
  <si>
    <t>A person commits an offence if the person—
(a) gives an official a document containing information that is false or misleading; and
(b) is reckless as to whether information contained in the document is false or misleading.</t>
  </si>
  <si>
    <t>A person commits an offence if the person gives an official a document containing information the person knows is false or misleading.</t>
  </si>
  <si>
    <t>A person commits an offence if the person—
(a) makes a statement to an official that is false or misleading; and
(b) is reckless as to whether the statement is false or misleading.</t>
  </si>
  <si>
    <t>A person commits an offence if the person makes a statement to an official that the person knows is false or misleading.</t>
  </si>
  <si>
    <t>Order for damages or reinstatement</t>
  </si>
  <si>
    <t>An employer must not fail to offer employment to a prospective employee, or in offering employment to a prospective employee treat the prospective employee less favourably than another prospective employee would be treated in similar circumstances, for the reason that the prospective employee—
(a) has helped or given information to a public authority or law enforcement agency in relation to a contravention or alleged contravention of this Law; or
(b) has made a complaint about a contravention or alleged contravention of this Law to an employer, former employer, fellow employee, former fellow employee, union or public authority or law enforcement agency.</t>
  </si>
  <si>
    <t>An employer must not dismiss an employee, or otherwise prejudice an employee in the employee’s employment, for the reason that the employee—
(a) has helped or given information to a public authority or law enforcement agency in relation to a contravention or alleged contravention of this Law; or
(b) has made a complaint about a contravention or alleged contravention of this Law to an employer, former employer, fellow employee, former fellow employee, union or public authority or law enforcement agency.</t>
  </si>
  <si>
    <t xml:space="preserve">General duties of persons exercising functions under this Law </t>
  </si>
  <si>
    <t>An amount equal to the amount of the maximum penalty for an offence of failing to keep the document, device or other thing in the driver’s possession</t>
  </si>
  <si>
    <t xml:space="preserve">Powers for severe risk breach of mass, dimension or loading requirement  </t>
  </si>
  <si>
    <t xml:space="preserve">Compliance with requirement under this Division  </t>
  </si>
  <si>
    <t xml:space="preserve">Requirement of person in control of thing to be seized  </t>
  </si>
  <si>
    <t xml:space="preserve">Direction not to move or interfere with a heavy vehicle to enable exercise of other power  </t>
  </si>
  <si>
    <t xml:space="preserve">Direction to stop heavy vehicle to enable exercise of other powers  </t>
  </si>
  <si>
    <t>197, cl.23A(1) of the Notice</t>
  </si>
  <si>
    <r>
      <t xml:space="preserve">MARINE (DRUG, ALCOHOL AND POLLUTION CONTROL) ACT 1988 </t>
    </r>
    <r>
      <rPr>
        <b/>
        <sz val="10"/>
        <color rgb="FF000000"/>
        <rFont val="Arial Black"/>
        <family val="2"/>
      </rPr>
      <t>and</t>
    </r>
    <r>
      <rPr>
        <b/>
        <i/>
        <sz val="10"/>
        <color rgb="FF000000"/>
        <rFont val="Arial Black"/>
        <family val="2"/>
      </rPr>
      <t xml:space="preserve">
</t>
    </r>
    <r>
      <rPr>
        <b/>
        <sz val="10"/>
        <color rgb="FF000000"/>
        <rFont val="Arial Black"/>
        <family val="2"/>
      </rPr>
      <t>TRANSPORT (SAFETY SCHEMES COMPLIANCE AND ENFORCEMENT) (INFRINGMENTS) REGULATIONS 2024 (for infringements)</t>
    </r>
  </si>
  <si>
    <r>
      <t xml:space="preserve">MARINE SAFETY ACT 2010 </t>
    </r>
    <r>
      <rPr>
        <b/>
        <sz val="10"/>
        <rFont val="Arial Black"/>
        <family val="2"/>
      </rPr>
      <t>and</t>
    </r>
    <r>
      <rPr>
        <b/>
        <i/>
        <sz val="10"/>
        <rFont val="Arial Black"/>
        <family val="2"/>
      </rPr>
      <t xml:space="preserve">
</t>
    </r>
    <r>
      <rPr>
        <b/>
        <sz val="10"/>
        <rFont val="Arial Black"/>
        <family val="2"/>
      </rPr>
      <t>TRANSPORT (SAFETY SCHEMES COMPLIANCE AND ENFORCEMENT) (INFRINGEMENTS) REGULATIONS 2024 (for infringements)</t>
    </r>
  </si>
  <si>
    <t>Noise
The master of a vessel with an engine used for propulsion must not cause or allow the vessel to be operated unless the vessel has a silencing device –
(a) securely fixed to its engine so that all the exhaust gases from the engine pass through the silencing device in such a manner as to prevent unreasonable noise; and
(b) which does not have attached to it a cut out or a device capable of producing an open exhaust.</t>
  </si>
  <si>
    <t xml:space="preserve">A person who is on an open area of a recreational vessel or a hire and drive vessel of a type listed in Column 2 of Table F in Schedule 4 must wear a personal flotation device of a type specified in Column 3 of the Table opposite that type of vessel if—
(a) the vessel is on inland waters and underway; and
(b) the specified circumstances apply.
    </t>
  </si>
  <si>
    <t>MARINE SAFETY REGULATIONS 2023 and
TRANSPORT (SAFETY SCHEMES COMPLIANCE AND ENFORCEMENT) (INFRINGEMENTS) REGULATIONS 2024 (for infringements)</t>
  </si>
  <si>
    <t>Duties of port management bodies and local port managers to ensure safety of marine safety infrastructure operations
(1) A port management body must, so far as is reasonably practicable, ensure the safety of marine safety infrastructure operations carried out by the port management body or local port manager or supplied to that body or manager</t>
  </si>
  <si>
    <t>Duties of suppliers of vessel operations to owners of commercial vessels
(1) A person who is not a marine safety worker and who supplies vessel operations to an owner of a commercial vessel must, so far as is reasonably practicable, ensure the safety of those services</t>
  </si>
  <si>
    <t>Assistance to people in distress
(1) If a master of a recreational vessel believes that any other person in the vicinity of the vessel is in distress, the master must, unless he or she is unable to do so or in the circumstances of the case he or she considers it unsafe, unreasonable or unnecessary to do so, cause his or her vessel to proceed with all practicable speed to the assistance of that other person</t>
  </si>
  <si>
    <t>Police power to prohibit operation of vessels
(2) A person must not contravene the direction of a police officer or a transport safety officer under subsection (1)(a)</t>
  </si>
  <si>
    <t>Police power to prohibit operation of vessels
(3) A person must not fail to comply with the direction of a police officer or a transport safety officer under subsection (1)(b)</t>
  </si>
  <si>
    <t>Power to prohibit operation of particular vessel
(4) A person must not operate a vessel in contravention of a direction made under subsection (1) or (3)</t>
  </si>
  <si>
    <t>MARINE SAFETY (FEES) REGULATIONS 2021</t>
  </si>
  <si>
    <r>
      <t>ROAD MANAGEMENT ACT 2004</t>
    </r>
    <r>
      <rPr>
        <b/>
        <sz val="10"/>
        <rFont val="Arial Black"/>
        <family val="2"/>
      </rPr>
      <t xml:space="preserve"> and</t>
    </r>
    <r>
      <rPr>
        <b/>
        <i/>
        <sz val="10"/>
        <rFont val="Arial Black"/>
        <family val="2"/>
      </rPr>
      <t xml:space="preserve">
</t>
    </r>
    <r>
      <rPr>
        <b/>
        <sz val="10"/>
        <rFont val="Arial Black"/>
        <family val="2"/>
      </rPr>
      <t>ROAD MANAGEMENT (GENERAL) REGULATIONS 2016 (for infringements)</t>
    </r>
  </si>
  <si>
    <r>
      <t xml:space="preserve">ACCIDENT TOWING SERVICES ACT 2007 (ATSA) </t>
    </r>
    <r>
      <rPr>
        <b/>
        <sz val="10"/>
        <rFont val="Arial Black"/>
        <family val="2"/>
      </rPr>
      <t>and
ACCIDENT TOWING SERVICES REGULATIONS 2019 (for infringement and demerit points)</t>
    </r>
  </si>
  <si>
    <t>TRANSPORT (COMPLIANCE AND MISCELLANEOUS) (TICKETING) REGULATIONS 2017 and
TRANSPORT (COMPLIANCE AND MISCELLANEOUS) (INFRINGEMENTS) REGULATIONS 2019 (for infringements)</t>
  </si>
  <si>
    <r>
      <rPr>
        <b/>
        <i/>
        <sz val="10"/>
        <rFont val="Arial Black"/>
        <family val="2"/>
      </rPr>
      <t>TRANSPORT (COMPLIANCE AND MISCELLANEOUS) ACT 1983</t>
    </r>
    <r>
      <rPr>
        <b/>
        <sz val="10"/>
        <rFont val="Arial Black"/>
        <family val="2"/>
      </rPr>
      <t xml:space="preserve"> and
TRANSPORT (COMPLIANCE AND MISCELLANEOUS) (INFRINGEMENTS) REGULATIONS 2019 (for infringements)</t>
    </r>
  </si>
  <si>
    <t>TRANSPORT (COMPLIANCE AND MISCELLANEOUS) (CONDUCT ON PUBLIC TRANSPORT) REGULATIONS 2015 and
TRANSPORT (COMPLIANCE AND MISCELLANEOUS) (INFRINGEMENTS) REGULATIONS 2019 (for infringements)</t>
  </si>
  <si>
    <t>Nil, as of 
15 August 2022</t>
  </si>
  <si>
    <t>120
or 6 months imprisonment</t>
  </si>
  <si>
    <t>100
Or 4 years imprisonment</t>
  </si>
  <si>
    <t>2000
or 2 years imprisonment</t>
  </si>
  <si>
    <t>2000
Or 2 years imprisonment</t>
  </si>
  <si>
    <t>The master of a power-driven vessel of 12 metres or more but less than 50 metres in length underway between sunset and sunrise or during a period of restricted visibility must ensure that the vessel displays—
(a) sidelights; and
(b) a masthead light; and
(c) a sternlight.</t>
  </si>
  <si>
    <t xml:space="preserve">The master of a power-driven vessel of less than 12 metres in length underway between sunset and sunrise or during a period of restricted visibility must ensure that the vessel displays—
(a) the lights specified in sub regulation (2)(a), (b) and (c); or
(b) sidelights and a white all-round light.                                                                                     </t>
  </si>
  <si>
    <t xml:space="preserve">The master of a power-driven vessel of less than 7 metres in length whose maximum speed does not exceed 7 knots underway between sunset and sunrise or during a period of restricted visibility must ensure that the vessel displays—
(a) the lights specified in sub regulation (2)(a), (b) and (c); or
(b) a white all-round light.                                                  </t>
  </si>
  <si>
    <t>The master of a sailing vessel of 7 metres or more in length underway between sunset and sunrise or during a period of restricted visibility must ensure that the vessel displays—
(a) sidelights; and
(b) a sternlight.</t>
  </si>
  <si>
    <t>The master of a sailing vessel of less than 7 metres in length underway between sunset and sunrise or during a period of restricted visibility must ensure that the vessel displays either—
(a) sidelights and a sternlight; or
(b) a torch or lighted lantern showing white light.</t>
  </si>
  <si>
    <t>The master of a vessel under oars underway between sunset and sunrise or during a period of restricted visibility must ensure that the vessel displays either—
(a) sidelights and a sternlight; or
(b) a torch or lighted lantern showing white light.</t>
  </si>
  <si>
    <t>The master of a vessel of 50 metres or more in length at anchor between sunset and sunrise must ensure that the vessel displays—
(a) a white all-round light at the bow; and
(b) a white all-round light at the stern.</t>
  </si>
  <si>
    <t>Operate or be the master or pilot of a vessel with—
(a) blood alcohol level of 0·05 or more but less than 0·07g/100ml; or
(b) breath alcohol level of 0·05 or more but less than 0·07g/210 litres of exhaled air and—
(c) a prescribed concentration of zero blood or breath alcohol does not apply to the person; and 
(d) the person is aged under 26 years at the time of the transport safety infringement</t>
  </si>
  <si>
    <t>A person who intentionally or recklessly—
 (a) supplies a Part 4 sample, or causes a Part 4 sample to be supplied, to a person for prohibited analysis; or
 (b) carries out a prohibited analysis of a Part 4 sample; or
 (c) includes, or causes the inclusion of, information derived from a prohibited analysis on a DNA database kept under a law of this State or the Commonwealth or of another State or a Territory—
is guilty of an offence and liable to imprisonmentrisonment for a term of not more than 12 months or to a fine of not more than 120 penalty units.</t>
  </si>
  <si>
    <t>If asked by an individual about whom an intelligent access program auditor holds personal information, the auditor must, within 28 days after receiving the request, give the individual the following information if the auditor can reasonably give the information—</t>
  </si>
  <si>
    <t>The driver must keep, for at least 4 years, a written record of a report of a malfunction under subsection (1), containing particulars</t>
  </si>
  <si>
    <t>An intelligent access program service provider must ensure, so far as is reasonably practicable, the intelligent access program information the service provider collects in compliance with Subdiv (a)-(b)</t>
  </si>
  <si>
    <t>An intelligent access program service provider must prepare, and make publicly available, a document setting out the service provider’s policies on the management of personal information held by the service provider.</t>
  </si>
  <si>
    <t>The intelligent access program service provider must make the change if the service provider is satisfied the change is appropriate to ensure the personal information is accurate, complete and up to date.</t>
  </si>
  <si>
    <t>If, under subsection (3), an intelligent access program service provider refuses to comply with an individual’s request under subsection (1), the service provider must—</t>
  </si>
  <si>
    <t xml:space="preserve">General restriction on use and disclosure of intelligent access information  </t>
  </si>
  <si>
    <t>If an intelligent access program service provider uses or discloses intelligent access program information, the service provider must, within 7 days after the use or disclosure, make a record of the use or disclosure that—</t>
  </si>
  <si>
    <t>An intelligent access program service provider must keep a record made under this section for at least 2 years.</t>
  </si>
  <si>
    <t>If an intelligent access program service provider knows, or has reasonable grounds to suspect, an approved intelligent transport system has been tampered with, the service provider must report the matter to the Regulator—</t>
  </si>
  <si>
    <t>If an intelligent access program service provider knows, or has reasonable grounds to suspect, an approved intelligent transport system has been tampered with, the service provider must not disclose to any entity (other than the Regulator and TCA) the following—</t>
  </si>
  <si>
    <t>If an intelligent access program service provider has made a report to TCA under section 423(2) of apparent or suspected tampering, the service provider must not disclose to any entity (other than the Regulator and TCA) the following—</t>
  </si>
  <si>
    <t>TCA must ensure, so far as is reasonably practicable, the collection of intelligent access program information by it does not intrude to an unreasonable extent on the personal privacy of any individual to whom the information relates.</t>
  </si>
  <si>
    <t>TCA must ensure, so far as is reasonably practicable, the intelligent access program information it collects—</t>
  </si>
  <si>
    <t>If an intelligent access program auditor has made a report to the Regulator or TCA under section 452 of apparent or suspected tampering, the auditor must not disclose the following to any entity other than the Regulator or TCA—</t>
  </si>
  <si>
    <t>If an intelligent access program auditor knows, or has reasonable grounds to suspect, an approved intelligent transport system has been tampered with, the auditor must not disclose the following to any entity other than the Regulator or TCA—</t>
  </si>
  <si>
    <t>Offence to tamper with approved intelligent transport system -
negligence or reckless</t>
  </si>
  <si>
    <t>The operator must attach the accreditation label for a relevant vehicle to the vehicle in a way that the label— 
(a) is readable from outside the vehicle; and 
(b) is not wholly or partly obscured, defaced or otherwise not legible</t>
  </si>
  <si>
    <t>A person must not drive a relevant vehicle if the vehicle’s accreditation label— 
(a) is not attached to the vehicle; or 
(b) is attached to the vehicle in a way that the label is wholly or partly obscured, defaced or otherwise not legible.</t>
  </si>
  <si>
    <t xml:space="preserve">Compliance with conditions of BFM accreditation or AFM Accreditation  </t>
  </si>
  <si>
    <t>(1) The driver of a heavy vehicle who is operating under a BFM accreditation or AFM accreditation must keep in the driver’s possession—</t>
  </si>
  <si>
    <t>The operator of the vehicle must ensure the driver complies with subsection (1), unless the operator has a reasonable excuse.</t>
  </si>
  <si>
    <t xml:space="preserve">Driver must return particular documents if stops operating under BFM accreditation or AFM accreditation etc.  </t>
  </si>
  <si>
    <t>If the accreditation is BFM accreditation or AFM accreditation, the operator must ensure each driver who operates under the accreditation—</t>
  </si>
  <si>
    <t>If the accreditation is AFM accreditation, the operator must also ensure each driver who operates under the accreditation is informed of the AFM hours applying under the accreditation.</t>
  </si>
  <si>
    <t>(4) The operator must keep— (a) the accreditation certificate for the operator’s heavy vehicle accreditation; and (b) if the operator’s heavy vehicle accreditation is BFM accreditation or AFM accreditation—</t>
  </si>
  <si>
    <t>The operator must keep a document required to be kept under subsection (4) for the following period—</t>
  </si>
  <si>
    <t>The operator must keep a document required to be kept under subsection (4) in a way that ensures it is—</t>
  </si>
  <si>
    <t>The operator must comply with a requirement made under subsection (7), unless the operator has a reasonable excuse.</t>
  </si>
  <si>
    <t>The operator must as soon as practicable after the amendment, suspension or cessation happens give notice of the amendment, suspension or cessation to any driver of, or scheduler for, a heavy vehicle who may be affected by the amendment, suspension or cessation.</t>
  </si>
  <si>
    <t>If the driver of a heavy vehicle is given a notice under subsection (2), the driver must, as soon as reasonably practicable, return to the operator any document relevant to the notice given to the driver by the operator for the purposes of section 468(1).</t>
  </si>
  <si>
    <t>An approved auditor must not falsely represent that the person is an auditor of a particular approved class.</t>
  </si>
  <si>
    <t>An approved auditor must not falsely represent that the person has audited an operator’s relevant management system.</t>
  </si>
  <si>
    <t>A person must not falsely represent the opinion of an approved auditor in relation to an operator’s relevant management system.</t>
  </si>
  <si>
    <t>Direction to move heavy vehicle to enable exercise of other powers</t>
  </si>
  <si>
    <t xml:space="preserve">Direction to move heavy vehicle if causing harm </t>
  </si>
  <si>
    <t xml:space="preserve">Power to order presentation of heavy vehicles for inspection  </t>
  </si>
  <si>
    <t>Powers for substantial risk breach of mass, dimension or loading requirement</t>
  </si>
  <si>
    <t>A person served with an embargo notice must ensure, so far as is reasonably practicable, another person does not do anything prohibited by the notice.</t>
  </si>
  <si>
    <t>If access to an embargoed thing is restricted under this section, a person must not tamper with the thing or with anything used to restrict access to the thing without—
(a) an authorised officer’s approval; or
(b) a reasonable excuse.</t>
  </si>
  <si>
    <t>TCA must prepare, and make publicly available, a document setting out its policies on the management of personal information held by it.</t>
  </si>
  <si>
    <t>If asked by an individual about whom TCA holds personal information, TCA must, within 28 days after receiving the request, give the individual the following information if it can reasonably give the information—</t>
  </si>
  <si>
    <t>TCA must, if asked by an individual about whom TCA holds personal information, give the individual access to the information as soon as practicable and without cost.</t>
  </si>
  <si>
    <t>TCA must make the change if it is satisfied the change is appropriate to ensure the personal information is accurate, complete and up to date.</t>
  </si>
  <si>
    <t>If an individual referred to in subsection (4) asks TCA to do so, it must attach to or include with the personal information the request or a record of the request.</t>
  </si>
  <si>
    <t>If TCA uses or discloses intelligent access program information, TCA must, within 7 days after the use or disclosure, make a record of the use or disclosure that—</t>
  </si>
  <si>
    <t>TCA must keep a record made under this section for at least 2 years.</t>
  </si>
  <si>
    <t>Reporting tampering or suspected tampering with, or malfunction or suspected malfunction of, approved intelligent transport system to Regulator</t>
  </si>
  <si>
    <t>If TCA knows, or has reasonable grounds to suspect, an approved intelligent transport system has been tampered with, TCA must not disclose the following to any entity other than the Regulator—</t>
  </si>
  <si>
    <t>If TCA has made a report of apparent or suspected tampering to the Regulator under section 438, TCA must not disclose to any entity other than the Regulator the following—</t>
  </si>
  <si>
    <t>An intelligent access program auditor must ensure, so far as is reasonably practicable, intelligent access program information the auditor collects—</t>
  </si>
  <si>
    <t>An intelligent access program auditor must ensure, so far as is reasonably practicable, the collection of intelligent access program information by the auditor does not intrude to an unreasonable extent on the personal privacy of any individual to whom the information relates.</t>
  </si>
  <si>
    <t>An intelligent access program auditor must ensure, so far as is reasonably practicable, intelligent access program information collected by the auditor is protected against unauthorised access, unauthorised use, misuse, loss, modification or unauthorised disclosure.</t>
  </si>
  <si>
    <t>An intelligent access program auditor must, if asked by an individual about whom the auditor holds personal information, give the individual access to the information as soon as practicable and without cost.</t>
  </si>
  <si>
    <t>The intelligent access program auditor must make the change if the auditor is satisfied the change is appropriate to ensure the personal information is accurate, complete and up to date.</t>
  </si>
  <si>
    <t>If, under subsection (3), an intelligent access program auditor refuses to comply with an individual’s request, the auditor must—</t>
  </si>
  <si>
    <t>An intelligent access program auditor must not use or disclose intelligent access program information other than as required or authorised under this Law or another law.</t>
  </si>
  <si>
    <t>If an intelligent access program auditor uses or discloses intelligent access program information, the auditor must, within 7 days after the use or disclosure, make a record of the use or disclosure that—</t>
  </si>
  <si>
    <t>The record must contain the following information— Subdiv (a)-(f)</t>
  </si>
  <si>
    <t>If an intelligent access program auditor knows, or has reasonable grounds to suspect, an intelligent access program service provider has contravened an obligation under this Chapter, the auditor must, as soon as practicable, report the matter to TCA.</t>
  </si>
  <si>
    <t>If an intelligent access program auditor knows, or has reasonable grounds to suspect, an approved intelligent transport system has been tampered with, the auditor must, as soon as practicable, report the matter—</t>
  </si>
  <si>
    <t>The new record keeper must ensure, so far as is reasonably practicable, the driver complies with subsection (2).</t>
  </si>
  <si>
    <t>The driver must, before driving a fatigue-regulated heavy vehicle for the driver’s new record keeper, give the new record keeper a copy of information the driver recorded in a work diary in the 28 days before the change happened that relates to that 28-day period, unless the driver has a reasonable excuse.</t>
  </si>
  <si>
    <t>The record keeper must ensure, so far as is reasonably practicable, the driver complies with subsection (2).</t>
  </si>
  <si>
    <t>Records record keeper must have - operating under BFM or AFM hours</t>
  </si>
  <si>
    <t>Records record keeper must have unless reasonable excuse</t>
  </si>
  <si>
    <t>The record keeper must, so far as is reasonably practicable, ensure the driver complies with subsection (2)(b).</t>
  </si>
  <si>
    <t xml:space="preserve">General requirements about driver recording and 
giving information to record keeper </t>
  </si>
  <si>
    <t>The record keeper of a driver of a fatigue-regulated heavy vehicle who uses an electronic work diary must ensure the driver complies with the requirements of subsection (2)</t>
  </si>
  <si>
    <t>The driver must use the electronic work diary in a way complying with any conditions</t>
  </si>
  <si>
    <t xml:space="preserve">What record keeper must do if electronic work diary not in working order or malfunctioning  </t>
  </si>
  <si>
    <t xml:space="preserve"> The record keeper must as soon as reasonably practicable after becoming aware of the matter or having reason to suspect the matter inform the driver about the matter unless the driver informed the record keeper about the matter under section 309.
</t>
  </si>
  <si>
    <t>The record keeper must within 2 business days notify the Regulator in the approved form that the electronic work diary has been destroyed, lost or stolen, unless the record keeper has a reasonable excuse.</t>
  </si>
  <si>
    <t>(2) The record keeper must, as soon as reasonably practicable after becoming aware of the matter or having reason to suspect the matter—
(a) inform the driver that the electronic work diary has been destroyed, lost or stolen unless the driver informed the record keeper about the fault under section 309; and
(b) give the driver an electronic work diary that is in
working order; and
(c) give the driver any information, in a way that makes the information readily available to the driver, that was in the destroyed, lost or stolen electronic work diary that—
(i) is accessible to the record keeper; and
(ii) relates to any period during the last 28 days; and
(iii) is not stored in the new electronic work diary.</t>
  </si>
  <si>
    <t xml:space="preserve">What record keeper must do if electronic work diary  filled up  </t>
  </si>
  <si>
    <t xml:space="preserve">Intelligent access reporting entity must notify record keeper if approved electronic recording system malfunctioning  </t>
  </si>
  <si>
    <t>Driver must notify record keeper if electronic work diary filled up etc.</t>
  </si>
  <si>
    <t xml:space="preserve">What driver must do if lost or stolen written work diary found or returned  </t>
  </si>
  <si>
    <t>Within a period required by the Regulator, the driver must ensure the electronic work diary is examined and brought into working order</t>
  </si>
  <si>
    <t>The driver must notify the Regulator in the approved form of the matter within 2 business days.</t>
  </si>
  <si>
    <t xml:space="preserve">Driver must notify Regulator if written work diary filled up etc.  </t>
  </si>
  <si>
    <t>The driver must record time in the supplementary record according to the time zone in the place where the driver’s base is, rather than the time zone in the place where the driver is.</t>
  </si>
  <si>
    <t>For a supplementary record that is not in electronic form, the required information must be recorded.</t>
  </si>
  <si>
    <t>During any period in which the driver of a fatigue-regulated heavy vehicle is unable to use the driver’s work diary (the existing work diary) because of circumstances mentioned in section 304(a) or (b), the driver must record in a supplementary record the information the driver is required under Subdivision 2 to record for the period (the required information)</t>
  </si>
  <si>
    <t xml:space="preserve">Recording information in electronic work diary  
</t>
  </si>
  <si>
    <t>The driver of a fatigue-regulated heavy vehicle must record the odometer reading in the manner prescribed by the national regulations if and when required to do so by the national regulations.</t>
  </si>
  <si>
    <t>The driver must record the required information to which this section applies immediately after starting work on a day.</t>
  </si>
  <si>
    <t>The driver must record the required information in the driver’s work diary in the manner and at the time prescribed by the national regulations.</t>
  </si>
  <si>
    <t>(1) The driver of a fatigue-regulated heavy vehicle must—
(a) keep a work diary; and
(b) ensure—
(i) the driver’s work diary records the information
required to be recorded under Subdivision 2 for
each day in the previous 28 days; and
(ii) the driver’s work diary is in the driver’s possession while the driver is driving the vehicle.</t>
  </si>
  <si>
    <t>Each relevant party for a driver mentioned in subsection (1) must ensure the driver complies with subsection (1), unless the relevant party has a reasonable excuse.</t>
  </si>
  <si>
    <t>If the driver of a fatigue-regulated heavy vehicle is operating under a work and rest hours exemption (permit) granted to a relevant party for the driver and the relevant party has given the driver a copy of a permit for the purpose of subsection (1),
the driver must, as soon as reasonably practicable, return the copy to the relevant party if the driver—
(a) stops working for the relevant party; or
(b) stops operating under the relevant party’s exemption; or
(c) no longer meets the requirements relating to drivers under the relevant party’s exemption.</t>
  </si>
  <si>
    <t xml:space="preserve">The driver of a fatigue-regulated heavy vehicle who is driving the vehicle under a work and rest hours exemption (permit) must keep a copy of the permit for the exemption in the driver’s possession. </t>
  </si>
  <si>
    <t>A driver of the fatigue-regulated heavy vehicle who is operating under the work and rest hours exemption (notice) must comply with the condition.</t>
  </si>
  <si>
    <t xml:space="preserve">Contravening condition of work and rest hours exemption  </t>
  </si>
  <si>
    <t xml:space="preserve">Operating under new work and rest hours option 
after change  </t>
  </si>
  <si>
    <t xml:space="preserve">Duty of employer, prime contractor, operator and scheduler to ensure driver compliance  
</t>
  </si>
  <si>
    <t xml:space="preserve">Weight of freight container exceeding weight stated on container or safety approval plate  
</t>
  </si>
  <si>
    <t>If the goods are loaded on the heavy vehicle, the loading manager for, or loader of, the goods must ensure, so far as is reasonably practicable, the consignment documentation is not false or misleading.</t>
  </si>
  <si>
    <t>If the goods are overseas-packed goods, the receiver of the goods must ensure, so far as is reasonably practicable, the consignment documentation is not false or misleading.</t>
  </si>
  <si>
    <t>If the goods are Australian-packed goods, the packer of the goods must ensure, so far as is reasonably practicable, the consignment documentation is not false or misleading.</t>
  </si>
  <si>
    <t>The driver of a class 2 heavy vehicle who is driving the vehicle under a class 2 heavy vehicle authorisation (permit) must keep a copy of the permit for the authorisation in the driver’s possession.</t>
  </si>
  <si>
    <t>If the driver of a class 2 heavy vehicle is driving the vehicle under a class 2 heavy vehicle authorisation (permit) granted to a relevant party for the driver and the relevant party has given the driver a copy of a permit for the purpose of subsection (1), the driver must, as soon as reasonably practicable, return the copy to the relevant party if the driver stops working for the relevant party.</t>
  </si>
  <si>
    <t>A driver of the class 2 heavy vehicle who is driving the vehicle under the class 2 heavy vehicle authorisation (notice) must comply with the condition.</t>
  </si>
  <si>
    <t>Contravening condition of class 2 heavy vehicle authorisation</t>
  </si>
  <si>
    <t>A pilot vehicle warning sign must not be displayed on a vehicle unless it is being used as a pilot vehicle for a heavy vehicle being used under a dimension exemption.</t>
  </si>
  <si>
    <t>A heavy vehicle warning sign must not be displayed on a heavy vehicle unless it is being used under a dimension exemption.</t>
  </si>
  <si>
    <t>If the driver of a class 1 heavy vehicle or class 3 heavy vehicle is driving the vehicle under a mass or dimension exemption (permit) granted to a relevant party for the driver and the relevant party has given the driver a copy of a permit for the purpose of subsection (1), the driver must, as soon as reasonably practicable, return the copy to the relevant party if the driver stops working for the relevant party.</t>
  </si>
  <si>
    <t>A driver of the class 1 heavy vehicle or class 3 heavy vehicle who is driving the vehicle under the mass or dimension exemption (notice) must comply with the condition.</t>
  </si>
  <si>
    <t>The operator of the heavy vehicle must ensure, so far as is reasonably practicable, the driver of the pilot vehicle or escort vehicle complies with subsection (2).</t>
  </si>
  <si>
    <t>The driver of the pilot vehicle or escort vehicle accompanying the heavy vehicle must comply with the conditions of the mass or dimension exemption about the use of the pilot vehicle or escort vehicle.</t>
  </si>
  <si>
    <t>(3) A person must not use a heavy vehicle, or permit a heavy vehicle to be used, on a road in a way that contravenes a condition of a mass or dimension exemption applying to the vehicle.</t>
  </si>
  <si>
    <t>(2) A person must not use, or permit to be used, on a road a heavy vehicle that contravenes a condition of a mass or dimension exemption applying to the vehicle</t>
  </si>
  <si>
    <t>(1) The driver or operator of a heavy vehicle being used on a road under a mass or dimension exemption must not contravene a condition of the exemption.</t>
  </si>
  <si>
    <t>A person must not tamper with a speed limiter that is required under an Australian road law or by order of an Australian court to be, and is, fitted to a heavy vehicle</t>
  </si>
  <si>
    <t xml:space="preserve">Display of warning signs required by heavy  vehicles  standards on vehicles to which the requirement does not apply </t>
  </si>
  <si>
    <t>An operator of a heavy vehicle must not use or permit the vehicle to be used on a road if the vehicle is fitted with an emission control system that the operator knows or ought reasonably to know has been tampered with in contravention of subsection (1).</t>
  </si>
  <si>
    <t xml:space="preserve">Safety requirement </t>
  </si>
  <si>
    <t xml:space="preserve">Person must not tamper with plate or label  </t>
  </si>
  <si>
    <t xml:space="preserve">Approval of modifications by approved vehicle examiners  </t>
  </si>
  <si>
    <t>(2) A person must not use, or permit to be used, on a road a heavy vehicle that has been modified unless the modification has been approved by—
(a) an approved vehicle examiner under section 86; or
(b) the Regulator under section 87.</t>
  </si>
  <si>
    <t>(1) A person must not modify a heavy vehicle unless the modification has been approved by—
(a) an approved vehicle examiner under section 86; or
(b) the Regulator under section 87.</t>
  </si>
  <si>
    <t>Keeping copy of permit while driving under vehicle
standards exemption (permit)- returning copy of notice</t>
  </si>
  <si>
    <t>The driver of a heavy vehicle who is driving the vehicle under a vehicle standards exemption (permit) must keep a copy of the permit for the exemption in the driver’s possession.</t>
  </si>
  <si>
    <t>A driver of the heavy vehicle who is driving the vehicle under the vehicle standards exemption (notice) must comply with the condition</t>
  </si>
  <si>
    <t xml:space="preserve"> A person must not use, or permit to be used, on a road a heavy vehicle that contravenes a condition of a vehicle standards exemption applying to the vehicle</t>
  </si>
  <si>
    <t>A person must not contravene a condition of a vehicle standards exemption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</si>
</sst>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164" formatCode="&quot;$&quot;#,##0.00_);[Red]\(&quot;$&quot;#,##0.00\)"/>
    <numFmt numFmtId="165" formatCode="_(&quot;$&quot;* #,##0.00_);_(&quot;$&quot;* \(#,##0.00\);_(&quot;$&quot;* &quot;-&quot;??_);_(@_)"/>
    <numFmt numFmtId="166" formatCode="_(* #,##0.00_);_(* \(#,##0.00\);_(* &quot;-&quot;??_);_(@_)"/>
    <numFmt numFmtId="167" formatCode="&quot;$&quot;#,##0.00"/>
    <numFmt numFmtId="168" formatCode="_-* #,##0_-;\-* #,##0_-;_-* &quot;-&quot;??_-;_-@_-"/>
    <numFmt numFmtId="169" formatCode="[$-C09]dd\-mmmm\-yyyy;@"/>
    <numFmt numFmtId="170" formatCode="_-&quot;$&quot;* #,##0_-;\-&quot;$&quot;* #,##0_-;_-&quot;$&quot;* &quot;-&quot;??_-;_-@_-"/>
    <numFmt numFmtId="171" formatCode="0000"/>
    <numFmt numFmtId="172" formatCode="_-&quot;£&quot;* #,##0.00_-;\-&quot;£&quot;* #,##0.00_-;_-&quot;£&quot;* &quot;-&quot;??_-;_-@_-"/>
    <numFmt numFmtId="173" formatCode="0.0"/>
    <numFmt numFmtId="175" formatCode="_(* #,##0_);_(* \(#,##0\);_(* &quot;-&quot;??_);_(@_)"/>
  </numFmts>
  <fonts count="50" x14ac:knownFonts="1">
    <font>
      <sz val="11"/>
      <color theme="1"/>
      <name val="Calibri"/>
      <family val="2"/>
      <scheme val="minor"/>
    </font>
    <font>
      <sz val="10"/>
      <name val="Arial"/>
      <family val="2"/>
    </font>
    <font>
      <b/>
      <i/>
      <sz val="10"/>
      <name val="Arial"/>
      <family val="2"/>
    </font>
    <font>
      <b/>
      <u/>
      <sz val="10"/>
      <name val="Arial"/>
      <family val="2"/>
    </font>
    <font>
      <sz val="11"/>
      <color theme="1"/>
      <name val="Calibri"/>
      <family val="2"/>
      <scheme val="minor"/>
    </font>
    <font>
      <i/>
      <sz val="10"/>
      <name val="Arial"/>
      <family val="2"/>
    </font>
    <font>
      <b/>
      <sz val="10"/>
      <name val="Arial"/>
      <family val="2"/>
    </font>
    <font>
      <sz val="10"/>
      <color rgb="FFFF0000"/>
      <name val="Arial"/>
      <family val="2"/>
    </font>
    <font>
      <sz val="10"/>
      <color indexed="8"/>
      <name val="Arial"/>
      <family val="2"/>
    </font>
    <font>
      <sz val="9"/>
      <name val="Arial"/>
      <family val="2"/>
    </font>
    <font>
      <sz val="11"/>
      <color theme="1"/>
      <name val="Arial"/>
      <family val="2"/>
    </font>
    <font>
      <sz val="10"/>
      <color theme="1"/>
      <name val="Arial"/>
      <family val="2"/>
    </font>
    <font>
      <sz val="10"/>
      <name val="Arial"/>
      <family val="2"/>
    </font>
    <font>
      <sz val="10"/>
      <color rgb="FF000000"/>
      <name val="Arial"/>
      <family val="2"/>
    </font>
    <font>
      <sz val="10"/>
      <color rgb="FF0000FF"/>
      <name val="Arial"/>
      <family val="2"/>
    </font>
    <font>
      <b/>
      <sz val="10"/>
      <color rgb="FF0000FF"/>
      <name val="Arial"/>
      <family val="2"/>
    </font>
    <font>
      <sz val="11"/>
      <name val="Arial"/>
      <family val="2"/>
    </font>
    <font>
      <b/>
      <sz val="12"/>
      <name val="Arial"/>
      <family val="2"/>
    </font>
    <font>
      <b/>
      <sz val="11"/>
      <name val="Arial"/>
      <family val="2"/>
    </font>
    <font>
      <u/>
      <sz val="10"/>
      <name val="Arial"/>
      <family val="2"/>
    </font>
    <font>
      <b/>
      <sz val="10"/>
      <color rgb="FF000000"/>
      <name val="Arial"/>
      <family val="2"/>
    </font>
    <font>
      <i/>
      <sz val="10"/>
      <color rgb="FF000000"/>
      <name val="Arial"/>
      <family val="2"/>
    </font>
    <font>
      <strike/>
      <sz val="10"/>
      <color rgb="FFFF0000"/>
      <name val="Arial"/>
      <family val="2"/>
    </font>
    <font>
      <strike/>
      <sz val="10"/>
      <color rgb="FF000000"/>
      <name val="Arial"/>
      <family val="2"/>
    </font>
    <font>
      <u/>
      <sz val="10"/>
      <color rgb="FF000000"/>
      <name val="Arial"/>
      <family val="2"/>
    </font>
    <font>
      <strike/>
      <sz val="10"/>
      <name val="Arial"/>
      <family val="2"/>
    </font>
    <font>
      <u/>
      <sz val="11"/>
      <color theme="10"/>
      <name val="Calibri"/>
      <family val="2"/>
      <scheme val="minor"/>
    </font>
    <font>
      <sz val="8"/>
      <name val="Calibri"/>
      <family val="2"/>
      <scheme val="minor"/>
    </font>
    <font>
      <b/>
      <sz val="10"/>
      <color rgb="FFFF0000"/>
      <name val="Arial"/>
      <family val="2"/>
    </font>
    <font>
      <b/>
      <i/>
      <sz val="10"/>
      <color rgb="FFFF0000"/>
      <name val="Arial"/>
      <family val="2"/>
    </font>
    <font>
      <sz val="10"/>
      <color rgb="FF0000CC"/>
      <name val="Arial"/>
      <family val="2"/>
    </font>
    <font>
      <b/>
      <i/>
      <sz val="10"/>
      <color rgb="FF002060"/>
      <name val="Arial"/>
      <family val="2"/>
    </font>
    <font>
      <b/>
      <sz val="10"/>
      <color rgb="FF002060"/>
      <name val="Arial"/>
      <family val="2"/>
    </font>
    <font>
      <sz val="10"/>
      <color rgb="FF002060"/>
      <name val="Arial"/>
      <family val="2"/>
    </font>
    <font>
      <b/>
      <i/>
      <sz val="10"/>
      <name val="Arial Black"/>
      <family val="2"/>
    </font>
    <font>
      <b/>
      <sz val="10"/>
      <name val="Arial Black"/>
      <family val="2"/>
    </font>
    <font>
      <b/>
      <sz val="11"/>
      <name val="Arial Black"/>
      <family val="2"/>
    </font>
    <font>
      <sz val="10"/>
      <name val="Arial Black"/>
      <family val="2"/>
    </font>
    <font>
      <b/>
      <i/>
      <sz val="10"/>
      <color rgb="FF000000"/>
      <name val="Arial Black"/>
      <family val="2"/>
    </font>
    <font>
      <b/>
      <sz val="10"/>
      <color theme="1"/>
      <name val="Arial Black"/>
      <family val="2"/>
    </font>
    <font>
      <sz val="12"/>
      <name val="Arial"/>
      <family val="2"/>
    </font>
    <font>
      <sz val="11"/>
      <color theme="1"/>
      <name val="Arial Black"/>
      <family val="2"/>
    </font>
    <font>
      <b/>
      <sz val="10"/>
      <color rgb="FF000000"/>
      <name val="Arial Black"/>
      <family val="2"/>
    </font>
    <font>
      <sz val="10"/>
      <color theme="1"/>
      <name val="Arial Black"/>
      <family val="2"/>
    </font>
    <font>
      <b/>
      <sz val="7.5"/>
      <name val="Arial"/>
      <family val="2"/>
    </font>
    <font>
      <b/>
      <sz val="10"/>
      <color theme="0"/>
      <name val="Arial Black"/>
      <family val="2"/>
    </font>
    <font>
      <b/>
      <i/>
      <sz val="10"/>
      <color theme="0"/>
      <name val="Arial Black"/>
      <family val="2"/>
    </font>
    <font>
      <b/>
      <sz val="9"/>
      <name val="Arial Black"/>
      <family val="2"/>
    </font>
    <font>
      <b/>
      <sz val="9"/>
      <color rgb="FF0000FF"/>
      <name val="Arial Black"/>
      <family val="2"/>
    </font>
    <font>
      <b/>
      <u/>
      <sz val="10"/>
      <color theme="10"/>
      <name val="Arial"/>
      <family val="2"/>
    </font>
  </fonts>
  <fills count="45">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99FF"/>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theme="0"/>
        <bgColor indexed="64"/>
      </patternFill>
    </fill>
    <fill>
      <patternFill patternType="solid">
        <fgColor rgb="FFFFFFFF"/>
        <bgColor indexed="64"/>
      </patternFill>
    </fill>
    <fill>
      <patternFill patternType="solid">
        <fgColor rgb="FFACB9CA"/>
        <bgColor indexed="64"/>
      </patternFill>
    </fill>
    <fill>
      <patternFill patternType="solid">
        <fgColor rgb="FFAEAAAA"/>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D9FF"/>
        <bgColor indexed="64"/>
      </patternFill>
    </fill>
    <fill>
      <patternFill patternType="solid">
        <fgColor rgb="FFD1D8E1"/>
        <bgColor indexed="64"/>
      </patternFill>
    </fill>
    <fill>
      <patternFill patternType="solid">
        <fgColor rgb="FF00CC00"/>
        <bgColor indexed="64"/>
      </patternFill>
    </fill>
    <fill>
      <patternFill patternType="solid">
        <fgColor rgb="FFFF7C80"/>
        <bgColor indexed="64"/>
      </patternFill>
    </fill>
    <fill>
      <patternFill patternType="solid">
        <fgColor rgb="FFCC99FF"/>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rgb="FFE6E6E6"/>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D8670A"/>
        <bgColor indexed="64"/>
      </patternFill>
    </fill>
  </fills>
  <borders count="10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rgb="FF000000"/>
      </top>
      <bottom style="thin">
        <color indexed="64"/>
      </bottom>
      <diagonal/>
    </border>
    <border>
      <left/>
      <right/>
      <top style="thin">
        <color rgb="FF000000"/>
      </top>
      <bottom style="thin">
        <color rgb="FF000000"/>
      </bottom>
      <diagonal/>
    </border>
    <border>
      <left style="thin">
        <color indexed="64"/>
      </left>
      <right style="thin">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theme="0"/>
      </left>
      <right style="thin">
        <color theme="0"/>
      </right>
      <top style="thin">
        <color indexed="64"/>
      </top>
      <bottom style="thin">
        <color indexed="64"/>
      </bottom>
      <diagonal/>
    </border>
    <border>
      <left style="thin">
        <color rgb="FF000000"/>
      </left>
      <right style="thin">
        <color rgb="FFFF99FF"/>
      </right>
      <top style="thin">
        <color rgb="FF000000"/>
      </top>
      <bottom style="thin">
        <color rgb="FF000000"/>
      </bottom>
      <diagonal/>
    </border>
    <border>
      <left style="thin">
        <color rgb="FFFF99FF"/>
      </left>
      <right style="thin">
        <color rgb="FFFF99FF"/>
      </right>
      <top style="thin">
        <color rgb="FF000000"/>
      </top>
      <bottom style="thin">
        <color rgb="FF000000"/>
      </bottom>
      <diagonal/>
    </border>
    <border>
      <left style="thin">
        <color rgb="FFFF99FF"/>
      </left>
      <right style="thin">
        <color rgb="FF000000"/>
      </right>
      <top style="thin">
        <color rgb="FF000000"/>
      </top>
      <bottom style="thin">
        <color rgb="FF000000"/>
      </bottom>
      <diagonal/>
    </border>
    <border>
      <left style="thin">
        <color rgb="FF000000"/>
      </left>
      <right style="thin">
        <color rgb="FFFFFF99"/>
      </right>
      <top style="thin">
        <color rgb="FF000000"/>
      </top>
      <bottom style="thin">
        <color rgb="FF000000"/>
      </bottom>
      <diagonal/>
    </border>
    <border>
      <left style="thin">
        <color rgb="FFFFFF99"/>
      </left>
      <right style="thin">
        <color rgb="FFFFFF99"/>
      </right>
      <top style="thin">
        <color rgb="FF000000"/>
      </top>
      <bottom style="thin">
        <color rgb="FF000000"/>
      </bottom>
      <diagonal/>
    </border>
    <border>
      <left style="thin">
        <color rgb="FFFFFF99"/>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rgb="FF000000"/>
      </top>
      <bottom style="thin">
        <color rgb="FF000000"/>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theme="8" tint="0.59996337778862885"/>
      </right>
      <top style="thin">
        <color rgb="FF000000"/>
      </top>
      <bottom style="thin">
        <color rgb="FF000000"/>
      </bottom>
      <diagonal/>
    </border>
    <border>
      <left style="thin">
        <color theme="8" tint="0.59996337778862885"/>
      </left>
      <right style="thin">
        <color theme="8" tint="0.59996337778862885"/>
      </right>
      <top style="thin">
        <color rgb="FF000000"/>
      </top>
      <bottom style="thin">
        <color rgb="FF000000"/>
      </bottom>
      <diagonal/>
    </border>
    <border>
      <left style="thin">
        <color theme="8" tint="0.59996337778862885"/>
      </left>
      <right style="thin">
        <color rgb="FF000000"/>
      </right>
      <top style="thin">
        <color rgb="FF000000"/>
      </top>
      <bottom style="thin">
        <color rgb="FF000000"/>
      </bottom>
      <diagonal/>
    </border>
    <border>
      <left style="thin">
        <color rgb="FF000000"/>
      </left>
      <right style="thin">
        <color rgb="FF00CC00"/>
      </right>
      <top style="thin">
        <color rgb="FF000000"/>
      </top>
      <bottom style="thin">
        <color rgb="FF000000"/>
      </bottom>
      <diagonal/>
    </border>
    <border>
      <left style="thin">
        <color rgb="FF00CC00"/>
      </left>
      <right style="thin">
        <color rgb="FF00CC00"/>
      </right>
      <top style="thin">
        <color rgb="FF000000"/>
      </top>
      <bottom style="thin">
        <color rgb="FF000000"/>
      </bottom>
      <diagonal/>
    </border>
    <border>
      <left style="thin">
        <color rgb="FF00CC00"/>
      </left>
      <right style="thin">
        <color rgb="FF000000"/>
      </right>
      <top style="thin">
        <color rgb="FF000000"/>
      </top>
      <bottom style="thin">
        <color rgb="FF000000"/>
      </bottom>
      <diagonal/>
    </border>
    <border>
      <left style="thin">
        <color rgb="FF000000"/>
      </left>
      <right style="thin">
        <color rgb="FFFF7C80"/>
      </right>
      <top style="thin">
        <color rgb="FF000000"/>
      </top>
      <bottom style="thin">
        <color rgb="FF000000"/>
      </bottom>
      <diagonal/>
    </border>
    <border>
      <left style="thin">
        <color rgb="FFFF7C80"/>
      </left>
      <right style="thin">
        <color rgb="FFFF7C80"/>
      </right>
      <top style="thin">
        <color rgb="FF000000"/>
      </top>
      <bottom style="thin">
        <color rgb="FF000000"/>
      </bottom>
      <diagonal/>
    </border>
    <border>
      <left style="thin">
        <color rgb="FFFF7C80"/>
      </left>
      <right style="thin">
        <color rgb="FF000000"/>
      </right>
      <top style="thin">
        <color rgb="FF000000"/>
      </top>
      <bottom style="thin">
        <color rgb="FF000000"/>
      </bottom>
      <diagonal/>
    </border>
    <border>
      <left style="thin">
        <color rgb="FF000000"/>
      </left>
      <right style="thin">
        <color rgb="FFCC99FF"/>
      </right>
      <top style="thin">
        <color rgb="FF000000"/>
      </top>
      <bottom style="thin">
        <color rgb="FF000000"/>
      </bottom>
      <diagonal/>
    </border>
    <border>
      <left style="thin">
        <color rgb="FFCC99FF"/>
      </left>
      <right style="thin">
        <color rgb="FFCC99FF"/>
      </right>
      <top style="thin">
        <color rgb="FF000000"/>
      </top>
      <bottom style="thin">
        <color rgb="FF000000"/>
      </bottom>
      <diagonal/>
    </border>
    <border>
      <left style="thin">
        <color rgb="FFCC99FF"/>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auto="1"/>
      </left>
      <right style="medium">
        <color theme="6" tint="-0.499984740745262"/>
      </right>
      <top style="thin">
        <color auto="1"/>
      </top>
      <bottom style="medium">
        <color theme="6" tint="-0.499984740745262"/>
      </bottom>
      <diagonal/>
    </border>
    <border>
      <left style="thin">
        <color theme="6" tint="-0.499984740745262"/>
      </left>
      <right style="thin">
        <color theme="6" tint="-0.499984740745262"/>
      </right>
      <top style="thin">
        <color auto="1"/>
      </top>
      <bottom style="thin">
        <color theme="6" tint="-0.499984740745262"/>
      </bottom>
      <diagonal/>
    </border>
    <border>
      <left style="thin">
        <color theme="6" tint="-0.499984740745262"/>
      </left>
      <right style="thin">
        <color auto="1"/>
      </right>
      <top style="thin">
        <color auto="1"/>
      </top>
      <bottom style="thin">
        <color theme="6" tint="-0.499984740745262"/>
      </bottom>
      <diagonal/>
    </border>
    <border>
      <left style="thin">
        <color auto="1"/>
      </left>
      <right style="medium">
        <color theme="6" tint="-0.499984740745262"/>
      </right>
      <top style="medium">
        <color theme="6" tint="-0.499984740745262"/>
      </top>
      <bottom style="thin">
        <color auto="1"/>
      </bottom>
      <diagonal/>
    </border>
    <border>
      <left style="thin">
        <color theme="6" tint="-0.499984740745262"/>
      </left>
      <right style="thin">
        <color theme="6" tint="-0.499984740745262"/>
      </right>
      <top style="thin">
        <color theme="6" tint="-0.499984740745262"/>
      </top>
      <bottom style="thin">
        <color auto="1"/>
      </bottom>
      <diagonal/>
    </border>
    <border>
      <left style="thin">
        <color theme="6" tint="-0.499984740745262"/>
      </left>
      <right style="thin">
        <color auto="1"/>
      </right>
      <top style="thin">
        <color theme="6" tint="-0.499984740745262"/>
      </top>
      <bottom style="thin">
        <color auto="1"/>
      </bottom>
      <diagonal/>
    </border>
    <border>
      <left/>
      <right style="thin">
        <color theme="6" tint="-0.499984740745262"/>
      </right>
      <top style="thin">
        <color auto="1"/>
      </top>
      <bottom style="thin">
        <color theme="6" tint="-0.499984740745262"/>
      </bottom>
      <diagonal/>
    </border>
    <border>
      <left/>
      <right style="thin">
        <color theme="6" tint="-0.499984740745262"/>
      </right>
      <top style="thin">
        <color theme="6" tint="-0.499984740745262"/>
      </top>
      <bottom style="thin">
        <color auto="1"/>
      </bottom>
      <diagonal/>
    </border>
    <border>
      <left style="medium">
        <color theme="6" tint="-0.499984740745262"/>
      </left>
      <right style="thin">
        <color auto="1"/>
      </right>
      <top style="thin">
        <color auto="1"/>
      </top>
      <bottom style="medium">
        <color theme="6" tint="-0.499984740745262"/>
      </bottom>
      <diagonal/>
    </border>
    <border>
      <left style="medium">
        <color theme="6" tint="-0.499984740745262"/>
      </left>
      <right style="thin">
        <color auto="1"/>
      </right>
      <top style="medium">
        <color theme="6" tint="-0.499984740745262"/>
      </top>
      <bottom style="thin">
        <color auto="1"/>
      </bottom>
      <diagonal/>
    </border>
    <border>
      <left style="thin">
        <color indexed="64"/>
      </left>
      <right/>
      <top style="thin">
        <color rgb="FF000000"/>
      </top>
      <bottom style="thin">
        <color indexed="64"/>
      </bottom>
      <diagonal/>
    </border>
    <border>
      <left style="thin">
        <color auto="1"/>
      </left>
      <right style="thin">
        <color rgb="FF000000"/>
      </right>
      <top/>
      <bottom/>
      <diagonal/>
    </border>
    <border>
      <left/>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rgb="FF000000"/>
      </right>
      <top style="thin">
        <color theme="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s>
  <cellStyleXfs count="16">
    <xf numFmtId="0" fontId="0" fillId="0" borderId="0"/>
    <xf numFmtId="0" fontId="1" fillId="0" borderId="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0" fontId="4" fillId="0" borderId="0"/>
    <xf numFmtId="0" fontId="4" fillId="0" borderId="0"/>
    <xf numFmtId="165" fontId="4" fillId="0" borderId="0" applyFont="0" applyFill="0" applyBorder="0" applyAlignment="0" applyProtection="0"/>
    <xf numFmtId="172" fontId="4" fillId="0" borderId="0" applyFont="0" applyFill="0" applyBorder="0" applyAlignment="0" applyProtection="0"/>
    <xf numFmtId="0" fontId="26" fillId="0" borderId="0" applyNumberFormat="0" applyFill="0" applyBorder="0" applyAlignment="0" applyProtection="0"/>
    <xf numFmtId="165" fontId="13" fillId="0" borderId="2">
      <alignment vertical="top" wrapText="1"/>
    </xf>
    <xf numFmtId="1" fontId="1" fillId="0" borderId="2">
      <alignment horizontal="right"/>
    </xf>
  </cellStyleXfs>
  <cellXfs count="1264">
    <xf numFmtId="0" fontId="0" fillId="0" borderId="0" xfId="0"/>
    <xf numFmtId="0" fontId="10" fillId="0" borderId="0" xfId="0" applyFont="1"/>
    <xf numFmtId="0" fontId="12" fillId="0" borderId="0" xfId="1" applyFont="1" applyAlignment="1">
      <alignment horizontal="right" vertical="top" indent="3"/>
    </xf>
    <xf numFmtId="9" fontId="11" fillId="0" borderId="0" xfId="0" applyNumberFormat="1" applyFont="1"/>
    <xf numFmtId="0" fontId="11" fillId="7" borderId="0" xfId="0" applyFont="1" applyFill="1"/>
    <xf numFmtId="165" fontId="1" fillId="0" borderId="9" xfId="2" applyFont="1" applyBorder="1" applyAlignment="1">
      <alignment horizontal="right"/>
    </xf>
    <xf numFmtId="166" fontId="1" fillId="0" borderId="9" xfId="3" applyFont="1" applyBorder="1" applyAlignment="1">
      <alignment horizontal="right" vertical="top"/>
    </xf>
    <xf numFmtId="165" fontId="1" fillId="0" borderId="1" xfId="2" applyFont="1" applyBorder="1" applyAlignment="1">
      <alignment horizontal="right"/>
    </xf>
    <xf numFmtId="166" fontId="1" fillId="0" borderId="9" xfId="3" applyFont="1" applyBorder="1" applyAlignment="1">
      <alignment horizontal="right"/>
    </xf>
    <xf numFmtId="0" fontId="1" fillId="0" borderId="2" xfId="0" applyFont="1" applyBorder="1" applyAlignment="1">
      <alignment horizontal="left" vertical="top" wrapText="1"/>
    </xf>
    <xf numFmtId="165" fontId="1" fillId="0" borderId="1" xfId="2" applyFont="1" applyFill="1" applyBorder="1" applyAlignment="1">
      <alignment horizontal="right" vertical="top" wrapText="1"/>
    </xf>
    <xf numFmtId="167" fontId="1" fillId="0" borderId="1" xfId="2" applyNumberFormat="1" applyFont="1" applyBorder="1" applyAlignment="1">
      <alignment horizontal="right" vertical="top" wrapText="1"/>
    </xf>
    <xf numFmtId="165" fontId="1" fillId="0" borderId="1" xfId="2" applyFont="1" applyBorder="1" applyAlignment="1">
      <alignment horizontal="right" vertical="top" wrapText="1"/>
    </xf>
    <xf numFmtId="165" fontId="1" fillId="0" borderId="3" xfId="2" applyFont="1" applyBorder="1" applyAlignment="1">
      <alignment horizontal="right" vertical="top" wrapText="1"/>
    </xf>
    <xf numFmtId="167" fontId="1" fillId="0" borderId="3" xfId="2" applyNumberFormat="1" applyFont="1" applyBorder="1" applyAlignment="1">
      <alignment horizontal="right" vertical="top" wrapText="1"/>
    </xf>
    <xf numFmtId="165" fontId="1" fillId="0" borderId="7" xfId="2" applyFont="1" applyBorder="1" applyAlignment="1">
      <alignment horizontal="right" vertical="top" wrapText="1"/>
    </xf>
    <xf numFmtId="167" fontId="1" fillId="0" borderId="7" xfId="2" applyNumberFormat="1" applyFont="1" applyBorder="1" applyAlignment="1">
      <alignment horizontal="right" vertical="top" wrapText="1"/>
    </xf>
    <xf numFmtId="0" fontId="1" fillId="0" borderId="18" xfId="0" applyFont="1" applyBorder="1" applyAlignment="1">
      <alignment horizontal="left" wrapText="1"/>
    </xf>
    <xf numFmtId="167" fontId="1" fillId="0" borderId="18" xfId="2" applyNumberFormat="1" applyFont="1" applyFill="1" applyBorder="1" applyAlignment="1">
      <alignment horizontal="right" vertical="top" wrapText="1"/>
    </xf>
    <xf numFmtId="0" fontId="5" fillId="0" borderId="18" xfId="7" applyFont="1" applyBorder="1" applyAlignment="1">
      <alignment vertical="top" wrapText="1"/>
    </xf>
    <xf numFmtId="0" fontId="13" fillId="0" borderId="18" xfId="7" applyFont="1" applyBorder="1" applyAlignment="1">
      <alignment vertical="top" wrapText="1"/>
    </xf>
    <xf numFmtId="0" fontId="1" fillId="0" borderId="18" xfId="9" applyFont="1" applyBorder="1" applyAlignment="1">
      <alignment horizontal="right" wrapText="1"/>
    </xf>
    <xf numFmtId="0" fontId="5" fillId="0" borderId="23" xfId="7" applyFont="1" applyBorder="1" applyAlignment="1">
      <alignment vertical="top" wrapText="1"/>
    </xf>
    <xf numFmtId="0" fontId="11" fillId="0" borderId="18" xfId="0" applyFont="1" applyBorder="1" applyAlignment="1">
      <alignment wrapText="1"/>
    </xf>
    <xf numFmtId="0" fontId="1" fillId="0" borderId="1" xfId="0" applyFont="1" applyBorder="1" applyAlignment="1">
      <alignment horizontal="left" vertical="top" wrapText="1"/>
    </xf>
    <xf numFmtId="0" fontId="5" fillId="0" borderId="18" xfId="7" applyFont="1" applyBorder="1" applyAlignment="1">
      <alignment horizontal="right" vertical="top"/>
    </xf>
    <xf numFmtId="0" fontId="5" fillId="0" borderId="23" xfId="7" applyFont="1" applyBorder="1" applyAlignment="1">
      <alignment horizontal="right" vertical="top"/>
    </xf>
    <xf numFmtId="167" fontId="1" fillId="0" borderId="18" xfId="2" applyNumberFormat="1" applyFont="1" applyBorder="1" applyAlignment="1">
      <alignment horizontal="right" vertical="top" wrapText="1"/>
    </xf>
    <xf numFmtId="0" fontId="13" fillId="0" borderId="18" xfId="1" applyFont="1" applyBorder="1" applyAlignment="1">
      <alignment horizontal="left" vertical="top" wrapText="1"/>
    </xf>
    <xf numFmtId="0" fontId="13" fillId="0" borderId="19" xfId="1" applyFont="1" applyBorder="1" applyAlignment="1">
      <alignment vertical="top" wrapText="1"/>
    </xf>
    <xf numFmtId="165" fontId="1" fillId="0" borderId="18" xfId="2" applyFont="1" applyBorder="1" applyAlignment="1">
      <alignment vertical="top"/>
    </xf>
    <xf numFmtId="165" fontId="1" fillId="0" borderId="18" xfId="3" applyNumberFormat="1" applyFont="1" applyBorder="1" applyAlignment="1">
      <alignment horizontal="right" vertical="top"/>
    </xf>
    <xf numFmtId="165" fontId="1" fillId="0" borderId="18" xfId="2" applyFont="1" applyBorder="1" applyAlignment="1">
      <alignment horizontal="right" vertical="top" wrapText="1"/>
    </xf>
    <xf numFmtId="0" fontId="1" fillId="0" borderId="18" xfId="0" applyFont="1" applyBorder="1" applyAlignment="1">
      <alignment horizontal="right" vertical="top" wrapText="1"/>
    </xf>
    <xf numFmtId="0" fontId="1" fillId="0" borderId="18" xfId="0" applyFont="1" applyBorder="1" applyAlignment="1">
      <alignment horizontal="left" vertical="top" wrapText="1"/>
    </xf>
    <xf numFmtId="166" fontId="1" fillId="0" borderId="2" xfId="3" applyFont="1" applyBorder="1" applyAlignment="1">
      <alignment horizontal="right" vertical="top" wrapText="1"/>
    </xf>
    <xf numFmtId="164" fontId="1" fillId="21" borderId="2" xfId="2" applyNumberFormat="1" applyFont="1" applyFill="1" applyBorder="1" applyAlignment="1">
      <alignment horizontal="right" vertical="top" wrapText="1"/>
    </xf>
    <xf numFmtId="166" fontId="1" fillId="0" borderId="2" xfId="3" applyFont="1" applyBorder="1" applyAlignment="1">
      <alignment horizontal="right" vertical="top"/>
    </xf>
    <xf numFmtId="166" fontId="1" fillId="0" borderId="16" xfId="3" applyFont="1" applyFill="1" applyBorder="1" applyAlignment="1">
      <alignment horizontal="right" vertical="top" wrapText="1"/>
    </xf>
    <xf numFmtId="0" fontId="1" fillId="0" borderId="11" xfId="0" applyFont="1" applyBorder="1" applyAlignment="1">
      <alignment horizontal="left" vertical="top" wrapText="1"/>
    </xf>
    <xf numFmtId="170" fontId="1" fillId="0" borderId="1" xfId="2" applyNumberFormat="1" applyFont="1" applyFill="1" applyBorder="1" applyAlignment="1">
      <alignment horizontal="right" vertical="top" wrapText="1"/>
    </xf>
    <xf numFmtId="164" fontId="1" fillId="0" borderId="1" xfId="2" applyNumberFormat="1" applyFont="1" applyFill="1" applyBorder="1" applyAlignment="1">
      <alignment horizontal="right" vertical="top" wrapText="1"/>
    </xf>
    <xf numFmtId="170" fontId="1" fillId="0" borderId="2" xfId="2" applyNumberFormat="1" applyFont="1" applyFill="1" applyBorder="1" applyAlignment="1">
      <alignment horizontal="right" vertical="top" wrapText="1"/>
    </xf>
    <xf numFmtId="164" fontId="1" fillId="0" borderId="2" xfId="2" applyNumberFormat="1" applyFont="1" applyFill="1" applyBorder="1" applyAlignment="1">
      <alignment horizontal="right" vertical="top" wrapText="1"/>
    </xf>
    <xf numFmtId="170" fontId="1" fillId="0" borderId="4" xfId="2" applyNumberFormat="1" applyFont="1" applyFill="1" applyBorder="1" applyAlignment="1">
      <alignment horizontal="right" vertical="top" wrapText="1"/>
    </xf>
    <xf numFmtId="164" fontId="1" fillId="0" borderId="4" xfId="2" applyNumberFormat="1" applyFont="1" applyFill="1" applyBorder="1" applyAlignment="1">
      <alignment horizontal="right" vertical="top" wrapText="1"/>
    </xf>
    <xf numFmtId="2" fontId="1" fillId="0" borderId="18" xfId="9" applyNumberFormat="1" applyFont="1" applyBorder="1" applyAlignment="1">
      <alignment horizontal="right" wrapText="1"/>
    </xf>
    <xf numFmtId="0" fontId="1" fillId="21" borderId="9" xfId="2" applyNumberFormat="1" applyFont="1" applyFill="1" applyBorder="1" applyAlignment="1">
      <alignment horizontal="right" vertical="top" wrapText="1"/>
    </xf>
    <xf numFmtId="170" fontId="1" fillId="21" borderId="2" xfId="2" applyNumberFormat="1" applyFont="1" applyFill="1" applyBorder="1" applyAlignment="1">
      <alignment horizontal="right" vertical="top" wrapText="1"/>
    </xf>
    <xf numFmtId="0" fontId="1" fillId="0" borderId="18" xfId="0" applyFont="1" applyBorder="1" applyAlignment="1">
      <alignment vertical="top" wrapText="1"/>
    </xf>
    <xf numFmtId="167" fontId="1" fillId="0" borderId="24" xfId="2" applyNumberFormat="1" applyFont="1" applyBorder="1" applyAlignment="1">
      <alignment horizontal="right" vertical="top" wrapText="1"/>
    </xf>
    <xf numFmtId="0" fontId="11" fillId="0" borderId="18" xfId="0" applyFont="1" applyBorder="1" applyAlignment="1">
      <alignment vertical="top"/>
    </xf>
    <xf numFmtId="0" fontId="11" fillId="0" borderId="18" xfId="0" applyFont="1" applyBorder="1" applyAlignment="1">
      <alignment horizontal="left" vertical="top"/>
    </xf>
    <xf numFmtId="0" fontId="11" fillId="0" borderId="18" xfId="0" applyFont="1" applyBorder="1" applyAlignment="1">
      <alignment horizontal="left" vertical="top" wrapText="1"/>
    </xf>
    <xf numFmtId="0" fontId="11" fillId="0" borderId="18" xfId="0" applyFont="1" applyBorder="1" applyAlignment="1">
      <alignment vertical="top" wrapText="1"/>
    </xf>
    <xf numFmtId="167" fontId="1" fillId="0" borderId="2" xfId="2" applyNumberFormat="1" applyFont="1" applyBorder="1" applyAlignment="1">
      <alignment horizontal="right" vertical="top" wrapText="1"/>
    </xf>
    <xf numFmtId="2" fontId="1" fillId="0" borderId="2" xfId="0" applyNumberFormat="1" applyFont="1" applyBorder="1" applyAlignment="1">
      <alignment horizontal="right" vertical="top" wrapText="1"/>
    </xf>
    <xf numFmtId="167" fontId="1" fillId="0" borderId="38" xfId="2" applyNumberFormat="1" applyFont="1" applyBorder="1" applyAlignment="1">
      <alignment horizontal="right" vertical="top" wrapText="1"/>
    </xf>
    <xf numFmtId="166" fontId="1" fillId="0" borderId="48" xfId="3" applyFont="1" applyBorder="1" applyAlignment="1">
      <alignment horizontal="right" vertical="top" wrapText="1"/>
    </xf>
    <xf numFmtId="166" fontId="1" fillId="0" borderId="40" xfId="3" applyFont="1" applyBorder="1" applyAlignment="1">
      <alignment horizontal="right" vertical="top" wrapText="1"/>
    </xf>
    <xf numFmtId="0" fontId="1" fillId="0" borderId="18" xfId="9" applyFont="1" applyBorder="1" applyAlignment="1">
      <alignment horizontal="left" vertical="top" wrapText="1"/>
    </xf>
    <xf numFmtId="165" fontId="1" fillId="0" borderId="9" xfId="2" applyFont="1" applyBorder="1" applyAlignment="1">
      <alignment horizontal="right" vertical="top" wrapText="1"/>
    </xf>
    <xf numFmtId="167" fontId="1" fillId="0" borderId="9" xfId="2" applyNumberFormat="1" applyFont="1" applyBorder="1" applyAlignment="1">
      <alignment horizontal="right" vertical="top" wrapText="1"/>
    </xf>
    <xf numFmtId="165" fontId="1" fillId="21" borderId="9" xfId="2" applyFont="1" applyFill="1" applyBorder="1" applyAlignment="1">
      <alignment horizontal="right" vertical="top" wrapText="1"/>
    </xf>
    <xf numFmtId="165" fontId="1" fillId="0" borderId="2" xfId="2" applyFont="1" applyBorder="1" applyAlignment="1">
      <alignment horizontal="right" vertical="top" wrapText="1"/>
    </xf>
    <xf numFmtId="1" fontId="13" fillId="0" borderId="18" xfId="0" applyNumberFormat="1" applyFont="1" applyBorder="1" applyAlignment="1">
      <alignment horizontal="left" vertical="top" shrinkToFit="1"/>
    </xf>
    <xf numFmtId="165" fontId="1" fillId="0" borderId="18" xfId="2" applyFont="1" applyBorder="1" applyAlignment="1">
      <alignment horizontal="center" vertical="top"/>
    </xf>
    <xf numFmtId="165" fontId="1" fillId="0" borderId="18" xfId="2" applyFont="1" applyBorder="1" applyAlignment="1">
      <alignment horizontal="right" vertical="top"/>
    </xf>
    <xf numFmtId="0" fontId="6" fillId="21" borderId="0" xfId="1" applyFont="1" applyFill="1" applyAlignment="1">
      <alignment horizontal="left" vertical="top"/>
    </xf>
    <xf numFmtId="165" fontId="1" fillId="21" borderId="0" xfId="2" applyFont="1" applyFill="1" applyBorder="1" applyAlignment="1">
      <alignment vertical="top"/>
    </xf>
    <xf numFmtId="165" fontId="1" fillId="21" borderId="0" xfId="6" applyFont="1" applyFill="1" applyBorder="1" applyAlignment="1">
      <alignment vertical="top"/>
    </xf>
    <xf numFmtId="1" fontId="1" fillId="21" borderId="0" xfId="5" applyNumberFormat="1" applyFont="1" applyFill="1" applyBorder="1" applyAlignment="1">
      <alignment vertical="top"/>
    </xf>
    <xf numFmtId="0" fontId="11" fillId="21" borderId="0" xfId="0" applyFont="1" applyFill="1"/>
    <xf numFmtId="0" fontId="11" fillId="21" borderId="0" xfId="0" applyFont="1" applyFill="1" applyAlignment="1">
      <alignment horizontal="right" vertical="center"/>
    </xf>
    <xf numFmtId="0" fontId="11" fillId="21" borderId="0" xfId="0" applyFont="1" applyFill="1" applyAlignment="1">
      <alignment horizontal="right"/>
    </xf>
    <xf numFmtId="0" fontId="6" fillId="21" borderId="0" xfId="1" applyFont="1" applyFill="1" applyAlignment="1">
      <alignment horizontal="left" vertical="center"/>
    </xf>
    <xf numFmtId="165" fontId="1" fillId="21" borderId="0" xfId="6" applyFont="1" applyFill="1" applyBorder="1" applyAlignment="1">
      <alignment vertical="center"/>
    </xf>
    <xf numFmtId="1" fontId="1" fillId="21" borderId="0" xfId="5" applyNumberFormat="1" applyFont="1" applyFill="1" applyBorder="1" applyAlignment="1">
      <alignment vertical="center"/>
    </xf>
    <xf numFmtId="0" fontId="6" fillId="21" borderId="0" xfId="1" applyFont="1" applyFill="1" applyAlignment="1">
      <alignment horizontal="right" vertical="center"/>
    </xf>
    <xf numFmtId="165" fontId="1" fillId="21" borderId="0" xfId="2" applyFont="1" applyFill="1" applyBorder="1" applyAlignment="1">
      <alignment vertical="center"/>
    </xf>
    <xf numFmtId="165" fontId="1" fillId="0" borderId="5" xfId="2" applyFont="1" applyBorder="1" applyAlignment="1">
      <alignment horizontal="right" vertical="top"/>
    </xf>
    <xf numFmtId="166" fontId="1" fillId="0" borderId="5" xfId="3" applyFont="1" applyBorder="1" applyAlignment="1">
      <alignment horizontal="right" vertical="top"/>
    </xf>
    <xf numFmtId="165" fontId="1" fillId="0" borderId="5" xfId="6" applyFont="1" applyBorder="1" applyAlignment="1">
      <alignment horizontal="right" vertical="top"/>
    </xf>
    <xf numFmtId="0" fontId="1" fillId="0" borderId="2" xfId="1" applyBorder="1" applyAlignment="1">
      <alignment horizontal="right" vertical="top" wrapText="1"/>
    </xf>
    <xf numFmtId="2" fontId="1" fillId="0" borderId="2" xfId="1" applyNumberFormat="1" applyBorder="1" applyAlignment="1">
      <alignment horizontal="right" vertical="top"/>
    </xf>
    <xf numFmtId="0" fontId="1" fillId="21" borderId="0" xfId="1" applyFill="1"/>
    <xf numFmtId="0" fontId="1" fillId="0" borderId="2" xfId="1" applyBorder="1" applyAlignment="1">
      <alignment horizontal="left" vertical="top" wrapText="1"/>
    </xf>
    <xf numFmtId="0" fontId="1" fillId="21" borderId="2" xfId="1" applyFill="1" applyBorder="1" applyAlignment="1">
      <alignment horizontal="left" vertical="top" wrapText="1"/>
    </xf>
    <xf numFmtId="0" fontId="1" fillId="0" borderId="18" xfId="7" applyBorder="1" applyAlignment="1">
      <alignment vertical="top" wrapText="1"/>
    </xf>
    <xf numFmtId="170" fontId="1" fillId="0" borderId="18" xfId="7" applyNumberFormat="1" applyBorder="1" applyAlignment="1">
      <alignment vertical="top"/>
    </xf>
    <xf numFmtId="0" fontId="1" fillId="0" borderId="18" xfId="1" applyBorder="1"/>
    <xf numFmtId="0" fontId="1" fillId="0" borderId="18" xfId="1" applyBorder="1" applyAlignment="1">
      <alignment horizontal="right"/>
    </xf>
    <xf numFmtId="0" fontId="1" fillId="0" borderId="18" xfId="7" applyBorder="1" applyAlignment="1">
      <alignment vertical="top"/>
    </xf>
    <xf numFmtId="0" fontId="1" fillId="0" borderId="18" xfId="1" applyBorder="1" applyAlignment="1">
      <alignment wrapText="1"/>
    </xf>
    <xf numFmtId="0" fontId="1" fillId="0" borderId="23" xfId="7" applyBorder="1" applyAlignment="1">
      <alignment vertical="top" wrapText="1"/>
    </xf>
    <xf numFmtId="0" fontId="10" fillId="21" borderId="0" xfId="9" applyFont="1" applyFill="1"/>
    <xf numFmtId="165" fontId="1" fillId="0" borderId="2" xfId="2" applyFont="1" applyFill="1" applyBorder="1" applyAlignment="1">
      <alignment vertical="top"/>
    </xf>
    <xf numFmtId="165" fontId="1" fillId="0" borderId="2" xfId="2" applyFont="1" applyFill="1" applyBorder="1" applyAlignment="1">
      <alignment horizontal="right" vertical="top" wrapText="1"/>
    </xf>
    <xf numFmtId="166" fontId="1" fillId="0" borderId="2" xfId="3" applyFont="1" applyFill="1" applyBorder="1" applyAlignment="1">
      <alignment horizontal="right" vertical="top" wrapText="1"/>
    </xf>
    <xf numFmtId="166" fontId="1" fillId="0" borderId="2" xfId="3" applyFont="1" applyFill="1" applyBorder="1" applyAlignment="1">
      <alignment horizontal="right" vertical="top"/>
    </xf>
    <xf numFmtId="2" fontId="1" fillId="0" borderId="1" xfId="1" applyNumberFormat="1" applyBorder="1" applyAlignment="1">
      <alignment horizontal="right" vertical="top"/>
    </xf>
    <xf numFmtId="0" fontId="1" fillId="0" borderId="2" xfId="1" applyBorder="1" applyAlignment="1">
      <alignment vertical="top" wrapText="1"/>
    </xf>
    <xf numFmtId="0" fontId="1" fillId="0" borderId="7" xfId="1" applyBorder="1" applyAlignment="1">
      <alignment vertical="top" wrapText="1"/>
    </xf>
    <xf numFmtId="0" fontId="10" fillId="21" borderId="0" xfId="0" applyFont="1" applyFill="1" applyAlignment="1">
      <alignment vertical="center"/>
    </xf>
    <xf numFmtId="0" fontId="1" fillId="21" borderId="0" xfId="1" applyFill="1" applyAlignment="1">
      <alignment vertical="center"/>
    </xf>
    <xf numFmtId="2" fontId="1" fillId="21" borderId="0" xfId="1" applyNumberFormat="1" applyFill="1" applyAlignment="1">
      <alignment vertical="center"/>
    </xf>
    <xf numFmtId="49" fontId="1" fillId="21" borderId="0" xfId="1" applyNumberFormat="1" applyFill="1" applyAlignment="1">
      <alignment horizontal="left" vertical="top" wrapText="1"/>
    </xf>
    <xf numFmtId="0" fontId="10" fillId="21" borderId="0" xfId="0" applyFont="1" applyFill="1"/>
    <xf numFmtId="0" fontId="1" fillId="21" borderId="0" xfId="1" applyFill="1" applyAlignment="1">
      <alignment horizontal="left" vertical="top" wrapText="1"/>
    </xf>
    <xf numFmtId="0" fontId="10" fillId="21" borderId="0" xfId="0" applyFont="1" applyFill="1" applyAlignment="1">
      <alignment horizontal="right"/>
    </xf>
    <xf numFmtId="0" fontId="1" fillId="0" borderId="1" xfId="1" applyBorder="1" applyAlignment="1">
      <alignment vertical="top" wrapText="1"/>
    </xf>
    <xf numFmtId="0" fontId="1" fillId="0" borderId="3" xfId="1" applyBorder="1" applyAlignment="1">
      <alignment vertical="top" wrapText="1"/>
    </xf>
    <xf numFmtId="0" fontId="1" fillId="0" borderId="12" xfId="1" applyBorder="1" applyAlignment="1">
      <alignment vertical="top" wrapText="1"/>
    </xf>
    <xf numFmtId="0" fontId="1" fillId="0" borderId="4" xfId="1" applyBorder="1" applyAlignment="1">
      <alignment vertical="top" wrapText="1"/>
    </xf>
    <xf numFmtId="0" fontId="1" fillId="0" borderId="11" xfId="1" applyBorder="1" applyAlignment="1">
      <alignment vertical="top" wrapText="1"/>
    </xf>
    <xf numFmtId="0" fontId="1" fillId="0" borderId="18" xfId="1" applyBorder="1" applyAlignment="1">
      <alignment vertical="top" wrapText="1"/>
    </xf>
    <xf numFmtId="0" fontId="1" fillId="0" borderId="18" xfId="1" applyBorder="1" applyAlignment="1">
      <alignment horizontal="left" vertical="top" wrapText="1"/>
    </xf>
    <xf numFmtId="0" fontId="1" fillId="0" borderId="19" xfId="1" applyBorder="1" applyAlignment="1">
      <alignment horizontal="left" vertical="top" wrapText="1"/>
    </xf>
    <xf numFmtId="0" fontId="1" fillId="0" borderId="19" xfId="1" applyBorder="1" applyAlignment="1">
      <alignment vertical="top" wrapText="1"/>
    </xf>
    <xf numFmtId="0" fontId="1" fillId="21" borderId="0" xfId="1" applyFill="1" applyAlignment="1">
      <alignment vertical="top"/>
    </xf>
    <xf numFmtId="165" fontId="1" fillId="21" borderId="10" xfId="1" applyNumberFormat="1" applyFill="1" applyBorder="1" applyAlignment="1">
      <alignment vertical="center"/>
    </xf>
    <xf numFmtId="0" fontId="1" fillId="21" borderId="0" xfId="1" applyFill="1" applyAlignment="1">
      <alignment horizontal="right" vertical="center"/>
    </xf>
    <xf numFmtId="0" fontId="1" fillId="0" borderId="2" xfId="1" applyBorder="1"/>
    <xf numFmtId="0" fontId="1" fillId="0" borderId="4" xfId="1" applyBorder="1" applyAlignment="1">
      <alignment horizontal="left" vertical="top"/>
    </xf>
    <xf numFmtId="0" fontId="1" fillId="0" borderId="2" xfId="1" applyBorder="1" applyAlignment="1">
      <alignment horizontal="left" vertical="top"/>
    </xf>
    <xf numFmtId="0" fontId="1" fillId="21" borderId="1" xfId="1" applyFill="1" applyBorder="1" applyAlignment="1">
      <alignment vertical="top" wrapText="1"/>
    </xf>
    <xf numFmtId="170" fontId="1" fillId="0" borderId="18" xfId="7" applyNumberFormat="1" applyBorder="1" applyAlignment="1">
      <alignment horizontal="right" vertical="top"/>
    </xf>
    <xf numFmtId="166" fontId="1" fillId="0" borderId="18" xfId="7" applyNumberFormat="1" applyBorder="1" applyAlignment="1">
      <alignment horizontal="right" vertical="top"/>
    </xf>
    <xf numFmtId="0" fontId="1" fillId="0" borderId="18" xfId="1" applyBorder="1" applyAlignment="1">
      <alignment horizontal="left" vertical="top"/>
    </xf>
    <xf numFmtId="2" fontId="1" fillId="21" borderId="0" xfId="1" applyNumberFormat="1" applyFill="1"/>
    <xf numFmtId="0" fontId="1" fillId="21" borderId="0" xfId="1" applyFill="1" applyAlignment="1">
      <alignment horizontal="left" vertical="top"/>
    </xf>
    <xf numFmtId="165" fontId="1" fillId="0" borderId="4" xfId="2" applyFont="1" applyFill="1" applyBorder="1" applyAlignment="1">
      <alignment horizontal="right" vertical="top" wrapText="1"/>
    </xf>
    <xf numFmtId="0" fontId="1" fillId="0" borderId="4" xfId="1" applyBorder="1" applyAlignment="1">
      <alignment horizontal="left" vertical="top" wrapText="1"/>
    </xf>
    <xf numFmtId="165" fontId="1" fillId="0" borderId="3" xfId="2" applyFont="1" applyFill="1" applyBorder="1" applyAlignment="1">
      <alignment horizontal="right" vertical="top" wrapText="1"/>
    </xf>
    <xf numFmtId="0" fontId="1" fillId="0" borderId="3" xfId="1" applyBorder="1" applyAlignment="1">
      <alignment horizontal="left" vertical="top" wrapText="1"/>
    </xf>
    <xf numFmtId="0" fontId="1" fillId="0" borderId="1" xfId="1" applyBorder="1" applyAlignment="1">
      <alignment horizontal="left" vertical="top" wrapText="1"/>
    </xf>
    <xf numFmtId="165" fontId="1" fillId="21" borderId="4" xfId="2" applyFont="1" applyFill="1" applyBorder="1" applyAlignment="1">
      <alignment horizontal="right" vertical="top" wrapText="1"/>
    </xf>
    <xf numFmtId="166" fontId="1" fillId="0" borderId="1" xfId="3" applyFont="1" applyBorder="1" applyAlignment="1">
      <alignment horizontal="right" vertical="top"/>
    </xf>
    <xf numFmtId="166" fontId="1" fillId="0" borderId="3" xfId="3" applyFont="1" applyBorder="1" applyAlignment="1">
      <alignment horizontal="right" vertical="top"/>
    </xf>
    <xf numFmtId="166" fontId="1" fillId="0" borderId="1" xfId="3" applyFont="1" applyFill="1" applyBorder="1" applyAlignment="1">
      <alignment horizontal="right" vertical="top" wrapText="1"/>
    </xf>
    <xf numFmtId="2" fontId="1" fillId="0" borderId="3" xfId="1" applyNumberFormat="1" applyBorder="1" applyAlignment="1">
      <alignment horizontal="right" vertical="top"/>
    </xf>
    <xf numFmtId="165" fontId="1" fillId="0" borderId="4" xfId="6" applyFont="1" applyFill="1" applyBorder="1" applyAlignment="1">
      <alignment horizontal="right" vertical="top" wrapText="1"/>
    </xf>
    <xf numFmtId="166" fontId="1" fillId="0" borderId="13" xfId="3" applyFont="1" applyFill="1" applyBorder="1" applyAlignment="1">
      <alignment horizontal="right" vertical="top" wrapText="1"/>
    </xf>
    <xf numFmtId="165" fontId="1" fillId="0" borderId="6" xfId="2" applyFont="1" applyFill="1" applyBorder="1" applyAlignment="1">
      <alignment horizontal="right" vertical="top" wrapText="1"/>
    </xf>
    <xf numFmtId="165" fontId="1" fillId="0" borderId="30" xfId="2" applyFont="1" applyFill="1" applyBorder="1" applyAlignment="1">
      <alignment horizontal="right" vertical="top" wrapText="1"/>
    </xf>
    <xf numFmtId="165" fontId="1" fillId="0" borderId="33" xfId="2" applyFont="1" applyFill="1" applyBorder="1" applyAlignment="1">
      <alignment horizontal="right" vertical="top" wrapText="1"/>
    </xf>
    <xf numFmtId="166" fontId="1" fillId="0" borderId="12" xfId="3" applyFont="1" applyFill="1" applyBorder="1" applyAlignment="1">
      <alignment horizontal="right" vertical="top" wrapText="1"/>
    </xf>
    <xf numFmtId="166" fontId="1" fillId="0" borderId="37" xfId="3" applyFont="1" applyFill="1" applyBorder="1" applyAlignment="1">
      <alignment horizontal="right" vertical="top" wrapText="1"/>
    </xf>
    <xf numFmtId="0" fontId="1" fillId="21" borderId="15" xfId="1" applyFill="1" applyBorder="1"/>
    <xf numFmtId="0" fontId="6" fillId="21" borderId="0" xfId="1" applyFont="1" applyFill="1" applyAlignment="1">
      <alignment horizontal="center" vertical="center" wrapText="1"/>
    </xf>
    <xf numFmtId="0" fontId="1" fillId="21" borderId="0" xfId="1" applyFill="1" applyAlignment="1">
      <alignment horizontal="center" vertical="center"/>
    </xf>
    <xf numFmtId="0" fontId="1" fillId="0" borderId="5" xfId="1" applyBorder="1" applyAlignment="1">
      <alignment horizontal="left" vertical="top"/>
    </xf>
    <xf numFmtId="0" fontId="1" fillId="0" borderId="5" xfId="1" applyBorder="1" applyAlignment="1">
      <alignment vertical="top" wrapText="1"/>
    </xf>
    <xf numFmtId="0" fontId="1" fillId="0" borderId="5" xfId="1" applyBorder="1" applyAlignment="1">
      <alignment horizontal="left" vertical="top" wrapText="1"/>
    </xf>
    <xf numFmtId="0" fontId="1" fillId="21" borderId="5" xfId="1" applyFill="1" applyBorder="1" applyAlignment="1">
      <alignment vertical="top" wrapText="1"/>
    </xf>
    <xf numFmtId="0" fontId="6" fillId="21" borderId="0" xfId="1" applyFont="1" applyFill="1" applyAlignment="1">
      <alignment vertical="center"/>
    </xf>
    <xf numFmtId="0" fontId="1" fillId="21" borderId="0" xfId="1" applyFill="1" applyAlignment="1">
      <alignment vertical="center" wrapText="1"/>
    </xf>
    <xf numFmtId="0" fontId="6" fillId="21" borderId="0" xfId="1" applyFont="1" applyFill="1" applyAlignment="1">
      <alignment horizontal="center" vertical="top"/>
    </xf>
    <xf numFmtId="0" fontId="6" fillId="21" borderId="0" xfId="1" applyFont="1" applyFill="1" applyAlignment="1">
      <alignment horizontal="center" vertical="center"/>
    </xf>
    <xf numFmtId="0" fontId="13" fillId="21" borderId="0" xfId="1" applyFont="1" applyFill="1" applyAlignment="1">
      <alignment horizontal="left"/>
    </xf>
    <xf numFmtId="0" fontId="3" fillId="21" borderId="0" xfId="1" applyFont="1" applyFill="1" applyAlignment="1">
      <alignment horizontal="left"/>
    </xf>
    <xf numFmtId="0" fontId="1" fillId="21" borderId="0" xfId="1" applyFill="1" applyAlignment="1">
      <alignment horizontal="left"/>
    </xf>
    <xf numFmtId="164" fontId="1" fillId="21" borderId="0" xfId="3" applyNumberFormat="1" applyFont="1" applyFill="1" applyBorder="1" applyAlignment="1">
      <alignment horizontal="right"/>
    </xf>
    <xf numFmtId="2" fontId="1" fillId="21" borderId="0" xfId="1" applyNumberFormat="1" applyFill="1" applyAlignment="1">
      <alignment horizontal="right"/>
    </xf>
    <xf numFmtId="0" fontId="30" fillId="21" borderId="0" xfId="1" applyFont="1" applyFill="1" applyAlignment="1">
      <alignment horizontal="center"/>
    </xf>
    <xf numFmtId="0" fontId="1" fillId="21" borderId="0" xfId="1" applyFill="1" applyAlignment="1">
      <alignment horizontal="left" vertical="center" wrapText="1"/>
    </xf>
    <xf numFmtId="0" fontId="5" fillId="21" borderId="0" xfId="1" applyFont="1" applyFill="1" applyAlignment="1">
      <alignment horizontal="left" vertical="center" wrapText="1"/>
    </xf>
    <xf numFmtId="164" fontId="5" fillId="21" borderId="0" xfId="1" applyNumberFormat="1" applyFont="1" applyFill="1" applyAlignment="1">
      <alignment horizontal="left" vertical="center" wrapText="1"/>
    </xf>
    <xf numFmtId="1" fontId="1" fillId="21" borderId="0" xfId="5" applyNumberFormat="1" applyFont="1" applyFill="1" applyBorder="1" applyAlignment="1">
      <alignment horizontal="center" vertical="center"/>
    </xf>
    <xf numFmtId="0" fontId="10" fillId="21" borderId="0" xfId="9" applyFont="1" applyFill="1" applyAlignment="1">
      <alignment vertical="center"/>
    </xf>
    <xf numFmtId="2" fontId="1" fillId="21" borderId="0" xfId="1" applyNumberFormat="1" applyFill="1" applyAlignment="1">
      <alignment vertical="center" wrapText="1"/>
    </xf>
    <xf numFmtId="165" fontId="1" fillId="21" borderId="0" xfId="1" applyNumberFormat="1" applyFill="1" applyAlignment="1">
      <alignment horizontal="right" vertical="center"/>
    </xf>
    <xf numFmtId="0" fontId="5" fillId="21" borderId="0" xfId="1" applyFont="1" applyFill="1" applyAlignment="1">
      <alignment horizontal="left" vertical="center"/>
    </xf>
    <xf numFmtId="0" fontId="2" fillId="21" borderId="0" xfId="1" applyFont="1" applyFill="1" applyAlignment="1">
      <alignment horizontal="center" vertical="center"/>
    </xf>
    <xf numFmtId="0" fontId="6" fillId="11" borderId="51" xfId="7" applyFont="1" applyFill="1" applyBorder="1" applyAlignment="1">
      <alignment vertical="center"/>
    </xf>
    <xf numFmtId="171" fontId="6" fillId="11" borderId="51" xfId="7" applyNumberFormat="1" applyFont="1" applyFill="1" applyBorder="1" applyAlignment="1">
      <alignment horizontal="center" vertical="center"/>
    </xf>
    <xf numFmtId="170" fontId="6" fillId="11" borderId="51" xfId="7" applyNumberFormat="1" applyFont="1" applyFill="1" applyBorder="1" applyAlignment="1">
      <alignment vertical="center"/>
    </xf>
    <xf numFmtId="2" fontId="6" fillId="11" borderId="51" xfId="7" applyNumberFormat="1" applyFont="1" applyFill="1" applyBorder="1" applyAlignment="1">
      <alignment vertical="center"/>
    </xf>
    <xf numFmtId="170" fontId="6" fillId="11" borderId="52" xfId="7" applyNumberFormat="1" applyFont="1" applyFill="1" applyBorder="1" applyAlignment="1">
      <alignment vertical="center"/>
    </xf>
    <xf numFmtId="171" fontId="1" fillId="0" borderId="18" xfId="7" applyNumberFormat="1" applyBorder="1" applyAlignment="1">
      <alignment horizontal="center" vertical="top"/>
    </xf>
    <xf numFmtId="0" fontId="1" fillId="0" borderId="18" xfId="7" applyBorder="1" applyAlignment="1">
      <alignment horizontal="right" vertical="top"/>
    </xf>
    <xf numFmtId="2" fontId="1" fillId="0" borderId="18" xfId="7" applyNumberFormat="1" applyBorder="1" applyAlignment="1">
      <alignment horizontal="center" vertical="top"/>
    </xf>
    <xf numFmtId="170" fontId="1" fillId="0" borderId="18" xfId="1" applyNumberFormat="1" applyBorder="1" applyAlignment="1">
      <alignment vertical="top"/>
    </xf>
    <xf numFmtId="0" fontId="1" fillId="0" borderId="18" xfId="7" applyBorder="1" applyAlignment="1">
      <alignment horizontal="right" vertical="top" wrapText="1"/>
    </xf>
    <xf numFmtId="0" fontId="1" fillId="0" borderId="18" xfId="1" applyBorder="1" applyAlignment="1">
      <alignment horizontal="center"/>
    </xf>
    <xf numFmtId="168" fontId="1" fillId="0" borderId="18" xfId="7" applyNumberFormat="1" applyBorder="1" applyAlignment="1">
      <alignment horizontal="right" vertical="top"/>
    </xf>
    <xf numFmtId="0" fontId="1" fillId="0" borderId="18" xfId="7" applyBorder="1" applyAlignment="1">
      <alignment horizontal="left" vertical="top" wrapText="1"/>
    </xf>
    <xf numFmtId="171" fontId="1" fillId="0" borderId="25" xfId="7" applyNumberFormat="1" applyBorder="1" applyAlignment="1">
      <alignment horizontal="center" vertical="top"/>
    </xf>
    <xf numFmtId="171" fontId="1" fillId="0" borderId="28" xfId="7" applyNumberFormat="1" applyBorder="1" applyAlignment="1">
      <alignment horizontal="center" vertical="top"/>
    </xf>
    <xf numFmtId="171" fontId="1" fillId="0" borderId="18" xfId="7" applyNumberFormat="1" applyBorder="1" applyAlignment="1">
      <alignment horizontal="center"/>
    </xf>
    <xf numFmtId="0" fontId="1" fillId="0" borderId="18" xfId="7" applyBorder="1" applyAlignment="1">
      <alignment wrapText="1"/>
    </xf>
    <xf numFmtId="0" fontId="1" fillId="0" borderId="18" xfId="7" applyBorder="1" applyAlignment="1">
      <alignment horizontal="right"/>
    </xf>
    <xf numFmtId="171" fontId="1" fillId="21" borderId="18" xfId="7" applyNumberFormat="1" applyFill="1" applyBorder="1" applyAlignment="1">
      <alignment horizontal="center" vertical="top"/>
    </xf>
    <xf numFmtId="0" fontId="1" fillId="21" borderId="18" xfId="7" applyFill="1" applyBorder="1" applyAlignment="1">
      <alignment vertical="top" wrapText="1"/>
    </xf>
    <xf numFmtId="0" fontId="1" fillId="21" borderId="18" xfId="7" applyFill="1" applyBorder="1" applyAlignment="1">
      <alignment horizontal="right" vertical="top"/>
    </xf>
    <xf numFmtId="171" fontId="1" fillId="0" borderId="24" xfId="7" applyNumberFormat="1" applyBorder="1" applyAlignment="1">
      <alignment horizontal="center" vertical="top"/>
    </xf>
    <xf numFmtId="0" fontId="1" fillId="0" borderId="41" xfId="7" applyBorder="1" applyAlignment="1">
      <alignment horizontal="left" vertical="top" wrapText="1"/>
    </xf>
    <xf numFmtId="0" fontId="1" fillId="0" borderId="25" xfId="7" applyBorder="1" applyAlignment="1">
      <alignment horizontal="right" vertical="top"/>
    </xf>
    <xf numFmtId="0" fontId="1" fillId="0" borderId="22" xfId="1" applyBorder="1" applyAlignment="1">
      <alignment horizontal="left" wrapText="1"/>
    </xf>
    <xf numFmtId="0" fontId="1" fillId="0" borderId="22" xfId="7" applyBorder="1" applyAlignment="1">
      <alignment horizontal="left" vertical="top" wrapText="1"/>
    </xf>
    <xf numFmtId="0" fontId="1" fillId="0" borderId="33" xfId="7" applyBorder="1" applyAlignment="1">
      <alignment horizontal="left" vertical="top" wrapText="1"/>
    </xf>
    <xf numFmtId="0" fontId="1" fillId="21" borderId="19" xfId="7" applyFill="1" applyBorder="1" applyAlignment="1">
      <alignment vertical="top" wrapText="1"/>
    </xf>
    <xf numFmtId="171" fontId="1" fillId="18" borderId="18" xfId="7" applyNumberFormat="1" applyFill="1" applyBorder="1" applyAlignment="1">
      <alignment horizontal="center" vertical="top"/>
    </xf>
    <xf numFmtId="0" fontId="1" fillId="18" borderId="18" xfId="7" applyFill="1" applyBorder="1" applyAlignment="1">
      <alignment vertical="top" wrapText="1"/>
    </xf>
    <xf numFmtId="0" fontId="1" fillId="18" borderId="18" xfId="7" applyFill="1" applyBorder="1" applyAlignment="1">
      <alignment horizontal="right" vertical="top"/>
    </xf>
    <xf numFmtId="0" fontId="1" fillId="25" borderId="18" xfId="7" applyFill="1" applyBorder="1" applyAlignment="1">
      <alignment vertical="top" wrapText="1"/>
    </xf>
    <xf numFmtId="0" fontId="1" fillId="18" borderId="18" xfId="7" applyFill="1" applyBorder="1" applyAlignment="1">
      <alignment horizontal="right" vertical="top" wrapText="1"/>
    </xf>
    <xf numFmtId="171" fontId="1" fillId="16" borderId="18" xfId="7" applyNumberFormat="1" applyFill="1" applyBorder="1" applyAlignment="1">
      <alignment horizontal="center" vertical="top"/>
    </xf>
    <xf numFmtId="0" fontId="1" fillId="16" borderId="18" xfId="7" applyFill="1" applyBorder="1" applyAlignment="1">
      <alignment vertical="top" wrapText="1"/>
    </xf>
    <xf numFmtId="0" fontId="1" fillId="16" borderId="18" xfId="7" applyFill="1" applyBorder="1" applyAlignment="1">
      <alignment horizontal="right" vertical="top"/>
    </xf>
    <xf numFmtId="171" fontId="1" fillId="14" borderId="18" xfId="7" applyNumberFormat="1" applyFill="1" applyBorder="1" applyAlignment="1">
      <alignment horizontal="center" vertical="top"/>
    </xf>
    <xf numFmtId="0" fontId="1" fillId="14" borderId="18" xfId="7" applyFill="1" applyBorder="1" applyAlignment="1">
      <alignment vertical="top" wrapText="1"/>
    </xf>
    <xf numFmtId="0" fontId="1" fillId="14" borderId="18" xfId="7" applyFill="1" applyBorder="1" applyAlignment="1">
      <alignment horizontal="right" vertical="top"/>
    </xf>
    <xf numFmtId="171" fontId="1" fillId="12" borderId="18" xfId="7" applyNumberFormat="1" applyFill="1" applyBorder="1" applyAlignment="1">
      <alignment horizontal="center" vertical="top"/>
    </xf>
    <xf numFmtId="0" fontId="1" fillId="12" borderId="18" xfId="7" applyFill="1" applyBorder="1" applyAlignment="1">
      <alignment vertical="top" wrapText="1"/>
    </xf>
    <xf numFmtId="0" fontId="1" fillId="12" borderId="18" xfId="7" applyFill="1" applyBorder="1" applyAlignment="1">
      <alignment horizontal="right" vertical="top"/>
    </xf>
    <xf numFmtId="171" fontId="1" fillId="2" borderId="18" xfId="7" applyNumberFormat="1" applyFill="1" applyBorder="1" applyAlignment="1">
      <alignment horizontal="center" vertical="top"/>
    </xf>
    <xf numFmtId="0" fontId="1" fillId="2" borderId="18" xfId="7" applyFill="1" applyBorder="1" applyAlignment="1">
      <alignment vertical="top" wrapText="1"/>
    </xf>
    <xf numFmtId="0" fontId="1" fillId="2" borderId="18" xfId="7" applyFill="1" applyBorder="1" applyAlignment="1">
      <alignment horizontal="right" vertical="top"/>
    </xf>
    <xf numFmtId="44" fontId="1" fillId="21" borderId="10" xfId="1" applyNumberFormat="1" applyFill="1" applyBorder="1" applyAlignment="1">
      <alignment vertical="center"/>
    </xf>
    <xf numFmtId="0" fontId="6" fillId="21" borderId="0" xfId="1" applyFont="1" applyFill="1" applyAlignment="1">
      <alignment vertical="top"/>
    </xf>
    <xf numFmtId="0" fontId="11" fillId="21" borderId="0" xfId="0" applyFont="1" applyFill="1" applyAlignment="1">
      <alignment vertical="top"/>
    </xf>
    <xf numFmtId="165" fontId="1" fillId="21" borderId="10" xfId="1" applyNumberFormat="1" applyFill="1" applyBorder="1" applyAlignment="1">
      <alignment horizontal="right" vertical="center"/>
    </xf>
    <xf numFmtId="0" fontId="6" fillId="20" borderId="54" xfId="7" applyFont="1" applyFill="1" applyBorder="1" applyAlignment="1">
      <alignment vertical="center"/>
    </xf>
    <xf numFmtId="171" fontId="6" fillId="20" borderId="54" xfId="7" applyNumberFormat="1" applyFont="1" applyFill="1" applyBorder="1" applyAlignment="1">
      <alignment horizontal="center" vertical="center"/>
    </xf>
    <xf numFmtId="0" fontId="6" fillId="20" borderId="54" xfId="7" applyFont="1" applyFill="1" applyBorder="1" applyAlignment="1">
      <alignment horizontal="right" vertical="center"/>
    </xf>
    <xf numFmtId="2" fontId="6" fillId="20" borderId="54" xfId="7" applyNumberFormat="1" applyFont="1" applyFill="1" applyBorder="1" applyAlignment="1">
      <alignment horizontal="center" vertical="center"/>
    </xf>
    <xf numFmtId="170" fontId="6" fillId="20" borderId="54" xfId="7" applyNumberFormat="1" applyFont="1" applyFill="1" applyBorder="1" applyAlignment="1">
      <alignment horizontal="center" vertical="center"/>
    </xf>
    <xf numFmtId="170" fontId="6" fillId="20" borderId="55" xfId="7" applyNumberFormat="1" applyFont="1" applyFill="1" applyBorder="1" applyAlignment="1">
      <alignment horizontal="center" vertical="center"/>
    </xf>
    <xf numFmtId="0" fontId="8" fillId="0" borderId="19" xfId="9" applyFont="1" applyBorder="1" applyAlignment="1">
      <alignment vertical="top" wrapText="1"/>
    </xf>
    <xf numFmtId="0" fontId="8" fillId="0" borderId="18" xfId="9" applyFont="1" applyBorder="1" applyAlignment="1">
      <alignment vertical="top" wrapText="1"/>
    </xf>
    <xf numFmtId="0" fontId="1" fillId="0" borderId="18" xfId="9" applyFont="1" applyBorder="1" applyAlignment="1">
      <alignment vertical="top" wrapText="1"/>
    </xf>
    <xf numFmtId="0" fontId="8" fillId="0" borderId="18" xfId="9" applyFont="1" applyBorder="1" applyAlignment="1">
      <alignment horizontal="left" vertical="top" wrapText="1"/>
    </xf>
    <xf numFmtId="0" fontId="1" fillId="0" borderId="20" xfId="9" applyFont="1" applyBorder="1" applyAlignment="1">
      <alignment horizontal="left" vertical="top" wrapText="1"/>
    </xf>
    <xf numFmtId="0" fontId="1" fillId="0" borderId="19" xfId="9" applyFont="1" applyBorder="1" applyAlignment="1">
      <alignment horizontal="left" vertical="top" wrapText="1"/>
    </xf>
    <xf numFmtId="0" fontId="1" fillId="21" borderId="29" xfId="9" applyFont="1" applyFill="1" applyBorder="1" applyAlignment="1">
      <alignment vertical="top" wrapText="1"/>
    </xf>
    <xf numFmtId="0" fontId="1" fillId="0" borderId="19" xfId="9" applyFont="1" applyBorder="1" applyAlignment="1">
      <alignment vertical="top" wrapText="1"/>
    </xf>
    <xf numFmtId="165" fontId="1" fillId="0" borderId="58" xfId="2" applyFont="1" applyBorder="1" applyAlignment="1">
      <alignment horizontal="right" vertical="top"/>
    </xf>
    <xf numFmtId="166" fontId="1" fillId="0" borderId="58" xfId="3" applyFont="1" applyBorder="1" applyAlignment="1">
      <alignment horizontal="right" vertical="top"/>
    </xf>
    <xf numFmtId="165" fontId="1" fillId="0" borderId="58" xfId="3" applyNumberFormat="1" applyFont="1" applyBorder="1" applyAlignment="1">
      <alignment horizontal="right" vertical="top"/>
    </xf>
    <xf numFmtId="1" fontId="1" fillId="0" borderId="59" xfId="5" applyNumberFormat="1" applyFont="1" applyFill="1" applyBorder="1" applyAlignment="1">
      <alignment horizontal="right" vertical="top"/>
    </xf>
    <xf numFmtId="1" fontId="1" fillId="0" borderId="2" xfId="5" applyNumberFormat="1" applyFont="1" applyBorder="1" applyAlignment="1">
      <alignment horizontal="right" vertical="top"/>
    </xf>
    <xf numFmtId="0" fontId="1" fillId="0" borderId="7" xfId="1" applyBorder="1" applyAlignment="1">
      <alignment horizontal="left" vertical="top" wrapText="1"/>
    </xf>
    <xf numFmtId="0" fontId="1" fillId="21" borderId="5" xfId="1" applyFill="1" applyBorder="1" applyAlignment="1">
      <alignment horizontal="left" vertical="top"/>
    </xf>
    <xf numFmtId="0" fontId="13" fillId="0" borderId="1" xfId="1" applyFont="1" applyBorder="1" applyAlignment="1">
      <alignment horizontal="left" vertical="top" wrapText="1"/>
    </xf>
    <xf numFmtId="0" fontId="1" fillId="0" borderId="3" xfId="1" applyBorder="1" applyAlignment="1">
      <alignment horizontal="left" vertical="top"/>
    </xf>
    <xf numFmtId="0" fontId="1" fillId="0" borderId="1" xfId="1" applyBorder="1" applyAlignment="1">
      <alignment horizontal="left" vertical="top"/>
    </xf>
    <xf numFmtId="0" fontId="1" fillId="21" borderId="0" xfId="1" applyFill="1" applyAlignment="1">
      <alignment horizontal="center" vertical="center" wrapText="1"/>
    </xf>
    <xf numFmtId="0" fontId="1" fillId="0" borderId="24" xfId="9" applyFont="1" applyBorder="1" applyAlignment="1">
      <alignment horizontal="left" vertical="top" wrapText="1"/>
    </xf>
    <xf numFmtId="0" fontId="1" fillId="0" borderId="23" xfId="1" applyBorder="1" applyAlignment="1">
      <alignment horizontal="left" vertical="top" wrapText="1"/>
    </xf>
    <xf numFmtId="0" fontId="5" fillId="21" borderId="23" xfId="7" applyFont="1" applyFill="1" applyBorder="1" applyAlignment="1">
      <alignment vertical="center"/>
    </xf>
    <xf numFmtId="0" fontId="5" fillId="21" borderId="20" xfId="7" applyFont="1" applyFill="1" applyBorder="1" applyAlignment="1">
      <alignment vertical="top"/>
    </xf>
    <xf numFmtId="0" fontId="5" fillId="21" borderId="20" xfId="7" applyFont="1" applyFill="1" applyBorder="1" applyAlignment="1">
      <alignment vertical="center"/>
    </xf>
    <xf numFmtId="0" fontId="5" fillId="21" borderId="45" xfId="7" applyFont="1" applyFill="1" applyBorder="1" applyAlignment="1">
      <alignment vertical="top"/>
    </xf>
    <xf numFmtId="0" fontId="6" fillId="21" borderId="28" xfId="7" applyFont="1" applyFill="1" applyBorder="1" applyAlignment="1">
      <alignment vertical="top"/>
    </xf>
    <xf numFmtId="0" fontId="6" fillId="21" borderId="32" xfId="7" applyFont="1" applyFill="1" applyBorder="1" applyAlignment="1">
      <alignment vertical="top"/>
    </xf>
    <xf numFmtId="0" fontId="6" fillId="21" borderId="31" xfId="7" applyFont="1" applyFill="1" applyBorder="1" applyAlignment="1">
      <alignment vertical="top"/>
    </xf>
    <xf numFmtId="0" fontId="5" fillId="21" borderId="45" xfId="1" applyFont="1" applyFill="1" applyBorder="1"/>
    <xf numFmtId="0" fontId="5" fillId="21" borderId="46" xfId="7" applyFont="1" applyFill="1" applyBorder="1" applyAlignment="1">
      <alignment vertical="top"/>
    </xf>
    <xf numFmtId="0" fontId="1" fillId="21" borderId="28" xfId="1" applyFill="1" applyBorder="1"/>
    <xf numFmtId="0" fontId="5" fillId="21" borderId="20" xfId="7" applyFont="1" applyFill="1" applyBorder="1" applyAlignment="1">
      <alignment horizontal="left" vertical="center"/>
    </xf>
    <xf numFmtId="0" fontId="1" fillId="21" borderId="32" xfId="1" applyFill="1" applyBorder="1"/>
    <xf numFmtId="0" fontId="1" fillId="21" borderId="31" xfId="1" applyFill="1" applyBorder="1"/>
    <xf numFmtId="0" fontId="6" fillId="21" borderId="32" xfId="7" applyFont="1" applyFill="1" applyBorder="1"/>
    <xf numFmtId="0" fontId="5" fillId="21" borderId="29" xfId="7" applyFont="1" applyFill="1" applyBorder="1" applyAlignment="1">
      <alignment vertical="top"/>
    </xf>
    <xf numFmtId="0" fontId="6" fillId="0" borderId="44" xfId="7" applyFont="1" applyBorder="1" applyAlignment="1">
      <alignment vertical="top"/>
    </xf>
    <xf numFmtId="0" fontId="28" fillId="21" borderId="32" xfId="7" applyFont="1" applyFill="1" applyBorder="1" applyAlignment="1">
      <alignment vertical="top"/>
    </xf>
    <xf numFmtId="0" fontId="6" fillId="9" borderId="63" xfId="7" applyFont="1" applyFill="1" applyBorder="1" applyAlignment="1">
      <alignment vertical="center"/>
    </xf>
    <xf numFmtId="171" fontId="6" fillId="9" borderId="63" xfId="7" applyNumberFormat="1" applyFont="1" applyFill="1" applyBorder="1" applyAlignment="1">
      <alignment horizontal="center" vertical="center"/>
    </xf>
    <xf numFmtId="0" fontId="6" fillId="9" borderId="63" xfId="7" applyFont="1" applyFill="1" applyBorder="1" applyAlignment="1">
      <alignment horizontal="right" vertical="center"/>
    </xf>
    <xf numFmtId="170" fontId="6" fillId="9" borderId="63" xfId="7" applyNumberFormat="1" applyFont="1" applyFill="1" applyBorder="1" applyAlignment="1">
      <alignment vertical="center"/>
    </xf>
    <xf numFmtId="2" fontId="6" fillId="9" borderId="63" xfId="7" applyNumberFormat="1" applyFont="1" applyFill="1" applyBorder="1" applyAlignment="1">
      <alignment vertical="center"/>
    </xf>
    <xf numFmtId="170" fontId="6" fillId="9" borderId="64" xfId="7" applyNumberFormat="1" applyFont="1" applyFill="1" applyBorder="1" applyAlignment="1">
      <alignment vertical="center"/>
    </xf>
    <xf numFmtId="171" fontId="1" fillId="27" borderId="18" xfId="7" applyNumberFormat="1" applyFill="1" applyBorder="1" applyAlignment="1">
      <alignment horizontal="center" vertical="top"/>
    </xf>
    <xf numFmtId="0" fontId="1" fillId="27" borderId="18" xfId="7" applyFill="1" applyBorder="1" applyAlignment="1">
      <alignment horizontal="left" vertical="top" wrapText="1"/>
    </xf>
    <xf numFmtId="0" fontId="1" fillId="27" borderId="18" xfId="7" applyFill="1" applyBorder="1" applyAlignment="1">
      <alignment horizontal="right" vertical="top"/>
    </xf>
    <xf numFmtId="0" fontId="1" fillId="27" borderId="18" xfId="7" applyFill="1" applyBorder="1" applyAlignment="1">
      <alignment vertical="top" wrapText="1"/>
    </xf>
    <xf numFmtId="171" fontId="1" fillId="28" borderId="18" xfId="7" applyNumberFormat="1" applyFill="1" applyBorder="1" applyAlignment="1">
      <alignment horizontal="center" vertical="top"/>
    </xf>
    <xf numFmtId="0" fontId="1" fillId="28" borderId="18" xfId="7" applyFill="1" applyBorder="1" applyAlignment="1">
      <alignment vertical="top" wrapText="1"/>
    </xf>
    <xf numFmtId="0" fontId="1" fillId="28" borderId="18" xfId="7" applyFill="1" applyBorder="1" applyAlignment="1">
      <alignment horizontal="right" vertical="top"/>
    </xf>
    <xf numFmtId="0" fontId="1" fillId="0" borderId="18" xfId="1" applyBorder="1" applyAlignment="1">
      <alignment horizontal="center" vertical="center"/>
    </xf>
    <xf numFmtId="2" fontId="1" fillId="21" borderId="0" xfId="1" applyNumberFormat="1" applyFill="1" applyAlignment="1">
      <alignment horizontal="right" vertical="center" wrapText="1"/>
    </xf>
    <xf numFmtId="2" fontId="1" fillId="0" borderId="18" xfId="7" applyNumberFormat="1" applyBorder="1" applyAlignment="1">
      <alignment horizontal="right" vertical="top"/>
    </xf>
    <xf numFmtId="2" fontId="6" fillId="9" borderId="63" xfId="7" applyNumberFormat="1" applyFont="1" applyFill="1" applyBorder="1" applyAlignment="1">
      <alignment horizontal="right" vertical="center"/>
    </xf>
    <xf numFmtId="2" fontId="1" fillId="0" borderId="18" xfId="1" applyNumberFormat="1" applyBorder="1" applyAlignment="1">
      <alignment horizontal="right" vertical="top"/>
    </xf>
    <xf numFmtId="2" fontId="1" fillId="0" borderId="25" xfId="7" applyNumberFormat="1" applyBorder="1" applyAlignment="1">
      <alignment horizontal="right" vertical="top"/>
    </xf>
    <xf numFmtId="171" fontId="1" fillId="0" borderId="18" xfId="7" applyNumberFormat="1" applyBorder="1" applyAlignment="1">
      <alignment horizontal="right" vertical="top"/>
    </xf>
    <xf numFmtId="2" fontId="6" fillId="20" borderId="54" xfId="7" applyNumberFormat="1" applyFont="1" applyFill="1" applyBorder="1" applyAlignment="1">
      <alignment horizontal="right" vertical="center"/>
    </xf>
    <xf numFmtId="2" fontId="1" fillId="18" borderId="18" xfId="7" applyNumberFormat="1" applyFill="1" applyBorder="1" applyAlignment="1">
      <alignment horizontal="right" vertical="top"/>
    </xf>
    <xf numFmtId="2" fontId="1" fillId="16" borderId="18" xfId="7" applyNumberFormat="1" applyFill="1" applyBorder="1" applyAlignment="1">
      <alignment horizontal="right" vertical="top"/>
    </xf>
    <xf numFmtId="2" fontId="1" fillId="14" borderId="18" xfId="7" applyNumberFormat="1" applyFill="1" applyBorder="1" applyAlignment="1">
      <alignment horizontal="right" vertical="top"/>
    </xf>
    <xf numFmtId="2" fontId="1" fillId="12" borderId="18" xfId="7" applyNumberFormat="1" applyFill="1" applyBorder="1" applyAlignment="1">
      <alignment horizontal="right" vertical="top"/>
    </xf>
    <xf numFmtId="2" fontId="1" fillId="2" borderId="18" xfId="7" applyNumberFormat="1" applyFill="1" applyBorder="1" applyAlignment="1">
      <alignment horizontal="right" vertical="top"/>
    </xf>
    <xf numFmtId="2" fontId="1" fillId="28" borderId="18" xfId="7" applyNumberFormat="1" applyFill="1" applyBorder="1" applyAlignment="1">
      <alignment horizontal="right" vertical="top"/>
    </xf>
    <xf numFmtId="2" fontId="6" fillId="11" borderId="51" xfId="7" applyNumberFormat="1" applyFont="1" applyFill="1" applyBorder="1" applyAlignment="1">
      <alignment horizontal="right" vertical="center"/>
    </xf>
    <xf numFmtId="2" fontId="1" fillId="27" borderId="18" xfId="7" applyNumberFormat="1" applyFill="1" applyBorder="1" applyAlignment="1">
      <alignment horizontal="right" vertical="top"/>
    </xf>
    <xf numFmtId="0" fontId="6" fillId="21" borderId="0" xfId="1" applyFont="1" applyFill="1" applyAlignment="1">
      <alignment horizontal="right" vertical="center" wrapText="1"/>
    </xf>
    <xf numFmtId="0" fontId="5" fillId="21" borderId="0" xfId="1" applyFont="1" applyFill="1" applyAlignment="1">
      <alignment horizontal="right" vertical="center" wrapText="1"/>
    </xf>
    <xf numFmtId="164" fontId="5" fillId="21" borderId="0" xfId="1" applyNumberFormat="1" applyFont="1" applyFill="1" applyAlignment="1">
      <alignment horizontal="right" vertical="center" wrapText="1"/>
    </xf>
    <xf numFmtId="168" fontId="6" fillId="9" borderId="63" xfId="7" applyNumberFormat="1" applyFont="1" applyFill="1" applyBorder="1" applyAlignment="1">
      <alignment horizontal="right" vertical="center"/>
    </xf>
    <xf numFmtId="168" fontId="1" fillId="0" borderId="23" xfId="7" applyNumberFormat="1" applyBorder="1" applyAlignment="1">
      <alignment horizontal="right" vertical="top"/>
    </xf>
    <xf numFmtId="168" fontId="6" fillId="20" borderId="54" xfId="7" applyNumberFormat="1" applyFont="1" applyFill="1" applyBorder="1" applyAlignment="1">
      <alignment horizontal="right" vertical="center"/>
    </xf>
    <xf numFmtId="168" fontId="1" fillId="0" borderId="18" xfId="7" applyNumberFormat="1" applyBorder="1" applyAlignment="1">
      <alignment horizontal="right"/>
    </xf>
    <xf numFmtId="168" fontId="1" fillId="18" borderId="18" xfId="7" applyNumberFormat="1" applyFill="1" applyBorder="1" applyAlignment="1">
      <alignment horizontal="right" vertical="top"/>
    </xf>
    <xf numFmtId="168" fontId="1" fillId="16" borderId="18" xfId="7" applyNumberFormat="1" applyFill="1" applyBorder="1" applyAlignment="1">
      <alignment horizontal="right" vertical="top"/>
    </xf>
    <xf numFmtId="168" fontId="1" fillId="14" borderId="18" xfId="7" applyNumberFormat="1" applyFill="1" applyBorder="1" applyAlignment="1">
      <alignment horizontal="right" vertical="top"/>
    </xf>
    <xf numFmtId="168" fontId="1" fillId="12" borderId="18" xfId="7" applyNumberFormat="1" applyFill="1" applyBorder="1" applyAlignment="1">
      <alignment horizontal="right" vertical="top"/>
    </xf>
    <xf numFmtId="168" fontId="1" fillId="2" borderId="18" xfId="7" applyNumberFormat="1" applyFill="1" applyBorder="1" applyAlignment="1">
      <alignment horizontal="right" vertical="top"/>
    </xf>
    <xf numFmtId="168" fontId="1" fillId="28" borderId="18" xfId="7" applyNumberFormat="1" applyFill="1" applyBorder="1" applyAlignment="1">
      <alignment horizontal="right" vertical="top"/>
    </xf>
    <xf numFmtId="168" fontId="6" fillId="11" borderId="51" xfId="7" applyNumberFormat="1" applyFont="1" applyFill="1" applyBorder="1" applyAlignment="1">
      <alignment horizontal="right" vertical="center"/>
    </xf>
    <xf numFmtId="168" fontId="1" fillId="27" borderId="18" xfId="7" applyNumberFormat="1" applyFill="1" applyBorder="1" applyAlignment="1">
      <alignment horizontal="right" vertical="top"/>
    </xf>
    <xf numFmtId="0" fontId="6" fillId="11" borderId="51" xfId="7" applyFont="1" applyFill="1" applyBorder="1" applyAlignment="1">
      <alignment horizontal="right" vertical="center" wrapText="1"/>
    </xf>
    <xf numFmtId="0" fontId="6" fillId="29" borderId="66" xfId="7" applyFont="1" applyFill="1" applyBorder="1" applyAlignment="1">
      <alignment vertical="center"/>
    </xf>
    <xf numFmtId="171" fontId="6" fillId="29" borderId="66" xfId="7" applyNumberFormat="1" applyFont="1" applyFill="1" applyBorder="1" applyAlignment="1">
      <alignment horizontal="center" vertical="center"/>
    </xf>
    <xf numFmtId="0" fontId="6" fillId="29" borderId="66" xfId="7" applyFont="1" applyFill="1" applyBorder="1" applyAlignment="1">
      <alignment horizontal="right" vertical="center"/>
    </xf>
    <xf numFmtId="168" fontId="6" fillId="29" borderId="66" xfId="7" applyNumberFormat="1" applyFont="1" applyFill="1" applyBorder="1" applyAlignment="1">
      <alignment horizontal="right" vertical="center"/>
    </xf>
    <xf numFmtId="2" fontId="6" fillId="29" borderId="66" xfId="7" applyNumberFormat="1" applyFont="1" applyFill="1" applyBorder="1" applyAlignment="1">
      <alignment horizontal="right" vertical="center"/>
    </xf>
    <xf numFmtId="170" fontId="6" fillId="29" borderId="66" xfId="7" applyNumberFormat="1" applyFont="1" applyFill="1" applyBorder="1" applyAlignment="1">
      <alignment vertical="center"/>
    </xf>
    <xf numFmtId="2" fontId="6" fillId="29" borderId="66" xfId="7" applyNumberFormat="1" applyFont="1" applyFill="1" applyBorder="1" applyAlignment="1">
      <alignment vertical="center"/>
    </xf>
    <xf numFmtId="170" fontId="6" fillId="29" borderId="67" xfId="7" applyNumberFormat="1" applyFont="1" applyFill="1" applyBorder="1" applyAlignment="1">
      <alignment vertical="center"/>
    </xf>
    <xf numFmtId="0" fontId="1" fillId="0" borderId="19" xfId="9" applyFont="1" applyBorder="1" applyAlignment="1">
      <alignment horizontal="right" vertical="top" wrapText="1"/>
    </xf>
    <xf numFmtId="0" fontId="1" fillId="0" borderId="18" xfId="9" applyFont="1" applyBorder="1" applyAlignment="1">
      <alignment horizontal="right" vertical="top" wrapText="1"/>
    </xf>
    <xf numFmtId="4" fontId="1" fillId="0" borderId="18" xfId="9" applyNumberFormat="1" applyFont="1" applyBorder="1" applyAlignment="1">
      <alignment horizontal="right" vertical="top" wrapText="1"/>
    </xf>
    <xf numFmtId="165" fontId="1" fillId="0" borderId="49" xfId="2" applyFont="1" applyBorder="1" applyAlignment="1">
      <alignment horizontal="right" vertical="top"/>
    </xf>
    <xf numFmtId="166" fontId="1" fillId="0" borderId="49" xfId="3" applyFont="1" applyBorder="1" applyAlignment="1">
      <alignment horizontal="right" vertical="top"/>
    </xf>
    <xf numFmtId="165" fontId="1" fillId="0" borderId="49" xfId="6" applyFont="1" applyBorder="1" applyAlignment="1">
      <alignment horizontal="right" vertical="top"/>
    </xf>
    <xf numFmtId="1" fontId="1" fillId="0" borderId="60" xfId="5" applyNumberFormat="1" applyFont="1" applyFill="1" applyBorder="1" applyAlignment="1">
      <alignment horizontal="right" vertical="top"/>
    </xf>
    <xf numFmtId="166" fontId="1" fillId="0" borderId="49" xfId="3" applyFont="1" applyFill="1" applyBorder="1" applyAlignment="1">
      <alignment horizontal="right" vertical="top"/>
    </xf>
    <xf numFmtId="166" fontId="1" fillId="0" borderId="5" xfId="3" applyFont="1" applyFill="1" applyBorder="1" applyAlignment="1">
      <alignment horizontal="right" vertical="top"/>
    </xf>
    <xf numFmtId="1" fontId="1" fillId="0" borderId="2" xfId="5" applyNumberFormat="1" applyFont="1" applyFill="1" applyBorder="1" applyAlignment="1">
      <alignment horizontal="right" vertical="top"/>
    </xf>
    <xf numFmtId="165" fontId="22" fillId="0" borderId="5" xfId="2" applyFont="1" applyBorder="1" applyAlignment="1">
      <alignment horizontal="right" vertical="top"/>
    </xf>
    <xf numFmtId="165" fontId="1" fillId="0" borderId="7" xfId="2" applyFont="1" applyBorder="1" applyAlignment="1">
      <alignment horizontal="right" vertical="top"/>
    </xf>
    <xf numFmtId="166" fontId="1" fillId="0" borderId="7" xfId="3" applyFont="1" applyBorder="1" applyAlignment="1">
      <alignment horizontal="right" vertical="top"/>
    </xf>
    <xf numFmtId="165" fontId="1" fillId="0" borderId="7" xfId="6" applyFont="1" applyBorder="1" applyAlignment="1">
      <alignment horizontal="right" vertical="top"/>
    </xf>
    <xf numFmtId="1" fontId="1" fillId="0" borderId="4" xfId="5" applyNumberFormat="1" applyFont="1" applyBorder="1" applyAlignment="1">
      <alignment horizontal="right" vertical="top"/>
    </xf>
    <xf numFmtId="165" fontId="1" fillId="0" borderId="8" xfId="2" applyFont="1" applyBorder="1" applyAlignment="1">
      <alignment horizontal="right" vertical="top"/>
    </xf>
    <xf numFmtId="165" fontId="1" fillId="0" borderId="8" xfId="6" applyFont="1" applyBorder="1" applyAlignment="1">
      <alignment horizontal="right" vertical="top"/>
    </xf>
    <xf numFmtId="1" fontId="1" fillId="0" borderId="1" xfId="5" applyNumberFormat="1" applyFont="1" applyBorder="1" applyAlignment="1">
      <alignment horizontal="right" vertical="top"/>
    </xf>
    <xf numFmtId="165" fontId="1" fillId="0" borderId="5" xfId="2" applyFont="1" applyFill="1" applyBorder="1" applyAlignment="1">
      <alignment horizontal="right" vertical="top"/>
    </xf>
    <xf numFmtId="1" fontId="1" fillId="21" borderId="2" xfId="5" applyNumberFormat="1" applyFont="1" applyFill="1" applyBorder="1" applyAlignment="1">
      <alignment horizontal="right" vertical="top"/>
    </xf>
    <xf numFmtId="164" fontId="1" fillId="0" borderId="6" xfId="3" applyNumberFormat="1" applyFont="1" applyFill="1" applyBorder="1" applyAlignment="1">
      <alignment horizontal="right" vertical="top"/>
    </xf>
    <xf numFmtId="2" fontId="1" fillId="21" borderId="12" xfId="1" applyNumberFormat="1" applyFill="1" applyBorder="1" applyAlignment="1">
      <alignment horizontal="right" vertical="top"/>
    </xf>
    <xf numFmtId="0" fontId="1" fillId="21" borderId="12" xfId="1" quotePrefix="1" applyFill="1" applyBorder="1" applyAlignment="1">
      <alignment horizontal="right" vertical="top"/>
    </xf>
    <xf numFmtId="165" fontId="35" fillId="26" borderId="2" xfId="2" applyFont="1" applyFill="1" applyBorder="1" applyAlignment="1">
      <alignment horizontal="right" vertical="center" wrapText="1"/>
    </xf>
    <xf numFmtId="0" fontId="35" fillId="26" borderId="2" xfId="1" applyFont="1" applyFill="1" applyBorder="1" applyAlignment="1">
      <alignment horizontal="right" vertical="center" wrapText="1"/>
    </xf>
    <xf numFmtId="165" fontId="35" fillId="26" borderId="2" xfId="6" applyFont="1" applyFill="1" applyBorder="1" applyAlignment="1">
      <alignment horizontal="right" vertical="center" wrapText="1"/>
    </xf>
    <xf numFmtId="1" fontId="35" fillId="26" borderId="2" xfId="5" applyNumberFormat="1" applyFont="1" applyFill="1" applyBorder="1" applyAlignment="1">
      <alignment horizontal="right" vertical="center" wrapText="1"/>
    </xf>
    <xf numFmtId="0" fontId="35" fillId="26" borderId="14" xfId="1" applyFont="1" applyFill="1" applyBorder="1" applyAlignment="1">
      <alignment horizontal="right" vertical="center" wrapText="1"/>
    </xf>
    <xf numFmtId="0" fontId="35" fillId="30" borderId="68" xfId="7" applyFont="1" applyFill="1" applyBorder="1" applyAlignment="1">
      <alignment horizontal="left" vertical="center"/>
    </xf>
    <xf numFmtId="0" fontId="35" fillId="30" borderId="69" xfId="7" applyFont="1" applyFill="1" applyBorder="1" applyAlignment="1">
      <alignment horizontal="left" vertical="center"/>
    </xf>
    <xf numFmtId="171" fontId="35" fillId="30" borderId="69" xfId="7" applyNumberFormat="1" applyFont="1" applyFill="1" applyBorder="1" applyAlignment="1">
      <alignment horizontal="left" vertical="center"/>
    </xf>
    <xf numFmtId="0" fontId="35" fillId="30" borderId="69" xfId="7" applyFont="1" applyFill="1" applyBorder="1" applyAlignment="1">
      <alignment horizontal="right" vertical="center"/>
    </xf>
    <xf numFmtId="168" fontId="35" fillId="30" borderId="69" xfId="7" applyNumberFormat="1" applyFont="1" applyFill="1" applyBorder="1" applyAlignment="1">
      <alignment horizontal="right" vertical="center"/>
    </xf>
    <xf numFmtId="2" fontId="35" fillId="30" borderId="69" xfId="7" applyNumberFormat="1" applyFont="1" applyFill="1" applyBorder="1" applyAlignment="1">
      <alignment horizontal="right" vertical="center"/>
    </xf>
    <xf numFmtId="170" fontId="35" fillId="30" borderId="69" xfId="7" applyNumberFormat="1" applyFont="1" applyFill="1" applyBorder="1" applyAlignment="1">
      <alignment horizontal="left" vertical="center"/>
    </xf>
    <xf numFmtId="2" fontId="35" fillId="30" borderId="69" xfId="7" applyNumberFormat="1" applyFont="1" applyFill="1" applyBorder="1" applyAlignment="1">
      <alignment horizontal="left" vertical="center"/>
    </xf>
    <xf numFmtId="170" fontId="35" fillId="30" borderId="70" xfId="7" applyNumberFormat="1" applyFont="1" applyFill="1" applyBorder="1" applyAlignment="1">
      <alignment horizontal="left" vertical="center"/>
    </xf>
    <xf numFmtId="0" fontId="35" fillId="11" borderId="50" xfId="7" applyFont="1" applyFill="1" applyBorder="1" applyAlignment="1">
      <alignment vertical="center"/>
    </xf>
    <xf numFmtId="0" fontId="35" fillId="31" borderId="71" xfId="7" applyFont="1" applyFill="1" applyBorder="1" applyAlignment="1">
      <alignment vertical="center"/>
    </xf>
    <xf numFmtId="0" fontId="2" fillId="31" borderId="72" xfId="7" applyFont="1" applyFill="1" applyBorder="1" applyAlignment="1">
      <alignment vertical="center"/>
    </xf>
    <xf numFmtId="171" fontId="6" fillId="31" borderId="72" xfId="7" applyNumberFormat="1" applyFont="1" applyFill="1" applyBorder="1" applyAlignment="1">
      <alignment horizontal="center" vertical="center"/>
    </xf>
    <xf numFmtId="0" fontId="6" fillId="31" borderId="72" xfId="7" applyFont="1" applyFill="1" applyBorder="1" applyAlignment="1">
      <alignment vertical="center"/>
    </xf>
    <xf numFmtId="166" fontId="6" fillId="31" borderId="72" xfId="7" applyNumberFormat="1" applyFont="1" applyFill="1" applyBorder="1" applyAlignment="1">
      <alignment horizontal="right" vertical="center"/>
    </xf>
    <xf numFmtId="168" fontId="6" fillId="31" borderId="72" xfId="7" applyNumberFormat="1" applyFont="1" applyFill="1" applyBorder="1" applyAlignment="1">
      <alignment horizontal="right" vertical="center"/>
    </xf>
    <xf numFmtId="2" fontId="6" fillId="31" borderId="72" xfId="7" applyNumberFormat="1" applyFont="1" applyFill="1" applyBorder="1" applyAlignment="1">
      <alignment horizontal="right" vertical="center"/>
    </xf>
    <xf numFmtId="170" fontId="6" fillId="31" borderId="72" xfId="7" applyNumberFormat="1" applyFont="1" applyFill="1" applyBorder="1" applyAlignment="1">
      <alignment vertical="center"/>
    </xf>
    <xf numFmtId="2" fontId="6" fillId="31" borderId="72" xfId="7" applyNumberFormat="1" applyFont="1" applyFill="1" applyBorder="1" applyAlignment="1">
      <alignment vertical="center"/>
    </xf>
    <xf numFmtId="170" fontId="6" fillId="31" borderId="73" xfId="7" applyNumberFormat="1" applyFont="1" applyFill="1" applyBorder="1" applyAlignment="1">
      <alignment vertical="center"/>
    </xf>
    <xf numFmtId="0" fontId="35" fillId="9" borderId="62" xfId="7" applyFont="1" applyFill="1" applyBorder="1" applyAlignment="1">
      <alignment vertical="center"/>
    </xf>
    <xf numFmtId="0" fontId="34" fillId="29" borderId="65" xfId="7" applyFont="1" applyFill="1" applyBorder="1" applyAlignment="1">
      <alignment vertical="center"/>
    </xf>
    <xf numFmtId="0" fontId="35" fillId="20" borderId="53" xfId="7" applyFont="1" applyFill="1" applyBorder="1" applyAlignment="1">
      <alignment vertical="center"/>
    </xf>
    <xf numFmtId="0" fontId="35" fillId="26" borderId="18" xfId="7" applyFont="1" applyFill="1" applyBorder="1" applyAlignment="1" applyProtection="1">
      <alignment horizontal="center" vertical="center" wrapText="1"/>
      <protection locked="0"/>
    </xf>
    <xf numFmtId="171" fontId="35" fillId="26" borderId="18" xfId="7" applyNumberFormat="1" applyFont="1" applyFill="1" applyBorder="1" applyAlignment="1" applyProtection="1">
      <alignment horizontal="center" vertical="center" wrapText="1"/>
      <protection locked="0"/>
    </xf>
    <xf numFmtId="171" fontId="35" fillId="26" borderId="18" xfId="7" applyNumberFormat="1" applyFont="1" applyFill="1" applyBorder="1" applyAlignment="1" applyProtection="1">
      <alignment horizontal="center" vertical="center"/>
      <protection locked="0"/>
    </xf>
    <xf numFmtId="168" fontId="35" fillId="26" borderId="18" xfId="7" applyNumberFormat="1" applyFont="1" applyFill="1" applyBorder="1" applyAlignment="1" applyProtection="1">
      <alignment horizontal="center" vertical="center" wrapText="1"/>
      <protection locked="0"/>
    </xf>
    <xf numFmtId="2" fontId="35" fillId="26" borderId="18" xfId="7" applyNumberFormat="1" applyFont="1" applyFill="1" applyBorder="1" applyAlignment="1" applyProtection="1">
      <alignment horizontal="center" vertical="center" wrapText="1"/>
      <protection locked="0"/>
    </xf>
    <xf numFmtId="170" fontId="35" fillId="26" borderId="18" xfId="7" applyNumberFormat="1" applyFont="1" applyFill="1" applyBorder="1" applyAlignment="1">
      <alignment horizontal="center" vertical="center" wrapText="1"/>
    </xf>
    <xf numFmtId="170" fontId="35" fillId="26" borderId="18" xfId="7" applyNumberFormat="1" applyFont="1" applyFill="1" applyBorder="1" applyAlignment="1" applyProtection="1">
      <alignment horizontal="center" vertical="center" wrapText="1"/>
      <protection locked="0"/>
    </xf>
    <xf numFmtId="0" fontId="1" fillId="0" borderId="29" xfId="9" applyFont="1" applyBorder="1" applyAlignment="1">
      <alignment vertical="top" wrapText="1"/>
    </xf>
    <xf numFmtId="0" fontId="10" fillId="21" borderId="0" xfId="9" applyFont="1" applyFill="1" applyAlignment="1">
      <alignment vertical="top"/>
    </xf>
    <xf numFmtId="0" fontId="10" fillId="21" borderId="25" xfId="9" applyFont="1" applyFill="1" applyBorder="1" applyAlignment="1">
      <alignment vertical="top"/>
    </xf>
    <xf numFmtId="4" fontId="1" fillId="0" borderId="38" xfId="9" applyNumberFormat="1" applyFont="1" applyBorder="1" applyAlignment="1">
      <alignment horizontal="right" vertical="top" wrapText="1"/>
    </xf>
    <xf numFmtId="2" fontId="1" fillId="0" borderId="18" xfId="9" applyNumberFormat="1" applyFont="1" applyBorder="1" applyAlignment="1">
      <alignment horizontal="right" vertical="top" wrapText="1"/>
    </xf>
    <xf numFmtId="0" fontId="5" fillId="0" borderId="18" xfId="9" applyFont="1" applyBorder="1" applyAlignment="1">
      <alignment horizontal="right" vertical="top" wrapText="1"/>
    </xf>
    <xf numFmtId="0" fontId="1" fillId="21" borderId="38" xfId="9" applyFont="1" applyFill="1" applyBorder="1" applyAlignment="1">
      <alignment vertical="top" wrapText="1"/>
    </xf>
    <xf numFmtId="0" fontId="1" fillId="21" borderId="34" xfId="9" applyFont="1" applyFill="1" applyBorder="1" applyAlignment="1">
      <alignment horizontal="right" vertical="top" wrapText="1"/>
    </xf>
    <xf numFmtId="2" fontId="1" fillId="21" borderId="34" xfId="9" applyNumberFormat="1" applyFont="1" applyFill="1" applyBorder="1" applyAlignment="1">
      <alignment horizontal="right" vertical="top" wrapText="1"/>
    </xf>
    <xf numFmtId="165" fontId="1" fillId="21" borderId="25" xfId="9" applyNumberFormat="1" applyFont="1" applyFill="1" applyBorder="1" applyAlignment="1">
      <alignment horizontal="right" vertical="top" wrapText="1"/>
    </xf>
    <xf numFmtId="4" fontId="1" fillId="0" borderId="19" xfId="9" applyNumberFormat="1" applyFont="1" applyBorder="1" applyAlignment="1">
      <alignment horizontal="right" vertical="top" wrapText="1"/>
    </xf>
    <xf numFmtId="0" fontId="6" fillId="21" borderId="0" xfId="1" applyFont="1" applyFill="1" applyAlignment="1">
      <alignment vertical="top" wrapText="1"/>
    </xf>
    <xf numFmtId="0" fontId="1" fillId="21" borderId="0" xfId="1" applyFill="1" applyAlignment="1">
      <alignment vertical="top" wrapText="1"/>
    </xf>
    <xf numFmtId="0" fontId="7" fillId="21" borderId="0" xfId="1" applyFont="1" applyFill="1" applyAlignment="1">
      <alignment horizontal="left" vertical="top"/>
    </xf>
    <xf numFmtId="165" fontId="7" fillId="21" borderId="0" xfId="2" applyFont="1" applyFill="1" applyBorder="1" applyAlignment="1">
      <alignment horizontal="left" vertical="top" wrapText="1"/>
    </xf>
    <xf numFmtId="165" fontId="7" fillId="21" borderId="0" xfId="2" applyFont="1" applyFill="1" applyBorder="1" applyAlignment="1">
      <alignment vertical="top" wrapText="1"/>
    </xf>
    <xf numFmtId="165" fontId="32" fillId="21" borderId="0" xfId="2" applyFont="1" applyFill="1" applyBorder="1" applyAlignment="1">
      <alignment horizontal="left" vertical="top" wrapText="1"/>
    </xf>
    <xf numFmtId="165" fontId="32" fillId="21" borderId="0" xfId="2" applyFont="1" applyFill="1" applyBorder="1" applyAlignment="1">
      <alignment vertical="top" wrapText="1"/>
    </xf>
    <xf numFmtId="2" fontId="1" fillId="21" borderId="0" xfId="1" applyNumberFormat="1" applyFill="1" applyAlignment="1">
      <alignment vertical="top"/>
    </xf>
    <xf numFmtId="167" fontId="7" fillId="21" borderId="0" xfId="2" applyNumberFormat="1" applyFont="1" applyFill="1" applyBorder="1" applyAlignment="1">
      <alignment horizontal="left" vertical="top"/>
    </xf>
    <xf numFmtId="167" fontId="7" fillId="21" borderId="0" xfId="2" applyNumberFormat="1" applyFont="1" applyFill="1" applyBorder="1" applyAlignment="1">
      <alignment vertical="top"/>
    </xf>
    <xf numFmtId="167" fontId="1" fillId="21" borderId="0" xfId="2" applyNumberFormat="1" applyFont="1" applyFill="1" applyBorder="1" applyAlignment="1">
      <alignment horizontal="left" vertical="top"/>
    </xf>
    <xf numFmtId="167" fontId="1" fillId="21" borderId="0" xfId="2" applyNumberFormat="1" applyFont="1" applyFill="1" applyBorder="1" applyAlignment="1">
      <alignment vertical="top"/>
    </xf>
    <xf numFmtId="165" fontId="1" fillId="21" borderId="0" xfId="2" applyFont="1" applyFill="1" applyAlignment="1">
      <alignment horizontal="left" vertical="top"/>
    </xf>
    <xf numFmtId="165" fontId="1" fillId="21" borderId="0" xfId="6" applyFont="1" applyFill="1" applyAlignment="1">
      <alignment vertical="top"/>
    </xf>
    <xf numFmtId="1" fontId="1" fillId="21" borderId="0" xfId="5" applyNumberFormat="1" applyFont="1" applyFill="1" applyAlignment="1">
      <alignment vertical="top"/>
    </xf>
    <xf numFmtId="165" fontId="1" fillId="21" borderId="10" xfId="1" applyNumberFormat="1" applyFill="1" applyBorder="1" applyAlignment="1">
      <alignment horizontal="left" vertical="center"/>
    </xf>
    <xf numFmtId="165" fontId="1" fillId="21" borderId="0" xfId="6" applyFont="1" applyFill="1" applyAlignment="1">
      <alignment vertical="center"/>
    </xf>
    <xf numFmtId="1" fontId="1" fillId="21" borderId="0" xfId="5" applyNumberFormat="1" applyFont="1" applyFill="1" applyAlignment="1">
      <alignment vertical="center"/>
    </xf>
    <xf numFmtId="165" fontId="13" fillId="0" borderId="2" xfId="14" applyAlignment="1">
      <alignment horizontal="right" vertical="top" wrapText="1"/>
    </xf>
    <xf numFmtId="165" fontId="13" fillId="0" borderId="4" xfId="14" applyBorder="1" applyAlignment="1">
      <alignment horizontal="right" vertical="top" wrapText="1"/>
    </xf>
    <xf numFmtId="2" fontId="1" fillId="0" borderId="4" xfId="15" applyNumberFormat="1" applyBorder="1" applyAlignment="1">
      <alignment horizontal="right" vertical="top"/>
    </xf>
    <xf numFmtId="1" fontId="1" fillId="0" borderId="4" xfId="15" applyBorder="1" applyAlignment="1">
      <alignment horizontal="right" vertical="top"/>
    </xf>
    <xf numFmtId="165" fontId="13" fillId="0" borderId="1" xfId="14" applyBorder="1" applyAlignment="1">
      <alignment horizontal="right" vertical="top" wrapText="1"/>
    </xf>
    <xf numFmtId="2" fontId="1" fillId="0" borderId="1" xfId="15" applyNumberFormat="1" applyBorder="1" applyAlignment="1">
      <alignment horizontal="right" vertical="top"/>
    </xf>
    <xf numFmtId="0" fontId="6" fillId="0" borderId="2" xfId="1" applyFont="1" applyBorder="1" applyAlignment="1">
      <alignment horizontal="left" vertical="top"/>
    </xf>
    <xf numFmtId="0" fontId="6" fillId="0" borderId="2" xfId="1" quotePrefix="1" applyFont="1" applyBorder="1" applyAlignment="1">
      <alignment horizontal="left" vertical="top"/>
    </xf>
    <xf numFmtId="0" fontId="1" fillId="0" borderId="2" xfId="1" quotePrefix="1" applyBorder="1" applyAlignment="1">
      <alignment horizontal="left" vertical="top"/>
    </xf>
    <xf numFmtId="0" fontId="1" fillId="2" borderId="2" xfId="1" applyFill="1" applyBorder="1" applyAlignment="1">
      <alignment horizontal="left" vertical="top"/>
    </xf>
    <xf numFmtId="165" fontId="35" fillId="26" borderId="12" xfId="6" applyFont="1" applyFill="1" applyBorder="1" applyAlignment="1">
      <alignment horizontal="right" vertical="center" wrapText="1"/>
    </xf>
    <xf numFmtId="170" fontId="1" fillId="0" borderId="3" xfId="2" applyNumberFormat="1" applyFont="1" applyFill="1" applyBorder="1" applyAlignment="1">
      <alignment horizontal="right" vertical="top" wrapText="1"/>
    </xf>
    <xf numFmtId="0" fontId="1" fillId="21" borderId="56" xfId="9" applyFont="1" applyFill="1" applyBorder="1" applyAlignment="1">
      <alignment horizontal="right" vertical="top" wrapText="1"/>
    </xf>
    <xf numFmtId="2" fontId="1" fillId="21" borderId="56" xfId="9" applyNumberFormat="1" applyFont="1" applyFill="1" applyBorder="1" applyAlignment="1">
      <alignment horizontal="right" vertical="top" wrapText="1"/>
    </xf>
    <xf numFmtId="165" fontId="1" fillId="21" borderId="28" xfId="9" applyNumberFormat="1" applyFont="1" applyFill="1" applyBorder="1" applyAlignment="1">
      <alignment horizontal="right" vertical="top" wrapText="1"/>
    </xf>
    <xf numFmtId="0" fontId="1" fillId="21" borderId="61" xfId="9" applyFont="1" applyFill="1" applyBorder="1" applyAlignment="1">
      <alignment horizontal="right" vertical="top" wrapText="1"/>
    </xf>
    <xf numFmtId="2" fontId="1" fillId="21" borderId="61" xfId="9" applyNumberFormat="1" applyFont="1" applyFill="1" applyBorder="1" applyAlignment="1">
      <alignment horizontal="right" vertical="top" wrapText="1"/>
    </xf>
    <xf numFmtId="165" fontId="1" fillId="21" borderId="31" xfId="9" applyNumberFormat="1" applyFont="1" applyFill="1" applyBorder="1" applyAlignment="1">
      <alignment horizontal="right" vertical="top" wrapText="1"/>
    </xf>
    <xf numFmtId="0" fontId="1" fillId="0" borderId="20" xfId="9" applyFont="1" applyBorder="1" applyAlignment="1">
      <alignment vertical="top" wrapText="1"/>
    </xf>
    <xf numFmtId="0" fontId="35" fillId="26" borderId="18" xfId="9" applyFont="1" applyFill="1" applyBorder="1" applyAlignment="1">
      <alignment vertical="center" wrapText="1"/>
    </xf>
    <xf numFmtId="0" fontId="35" fillId="26" borderId="18" xfId="9" applyFont="1" applyFill="1" applyBorder="1" applyAlignment="1">
      <alignment horizontal="center" vertical="center" wrapText="1"/>
    </xf>
    <xf numFmtId="0" fontId="35" fillId="26" borderId="18" xfId="9" applyFont="1" applyFill="1" applyBorder="1" applyAlignment="1">
      <alignment horizontal="right" vertical="center" wrapText="1"/>
    </xf>
    <xf numFmtId="165" fontId="35" fillId="26" borderId="18" xfId="9" applyNumberFormat="1" applyFont="1" applyFill="1" applyBorder="1" applyAlignment="1">
      <alignment horizontal="right" vertical="center" wrapText="1"/>
    </xf>
    <xf numFmtId="0" fontId="10" fillId="0" borderId="18" xfId="9" applyFont="1" applyBorder="1" applyAlignment="1">
      <alignment horizontal="right" vertical="top" wrapText="1"/>
    </xf>
    <xf numFmtId="0" fontId="6" fillId="21" borderId="0" xfId="1" applyFont="1" applyFill="1"/>
    <xf numFmtId="0" fontId="1" fillId="21" borderId="0" xfId="1" applyFill="1" applyAlignment="1">
      <alignment wrapText="1"/>
    </xf>
    <xf numFmtId="1" fontId="1" fillId="21" borderId="0" xfId="5" applyNumberFormat="1" applyFont="1" applyFill="1" applyAlignment="1">
      <alignment horizontal="right" vertical="center"/>
    </xf>
    <xf numFmtId="1" fontId="1" fillId="21" borderId="0" xfId="5" applyNumberFormat="1" applyFont="1" applyFill="1" applyAlignment="1">
      <alignment horizontal="right" vertical="top"/>
    </xf>
    <xf numFmtId="1" fontId="1" fillId="21" borderId="0" xfId="5" applyNumberFormat="1" applyFont="1" applyFill="1" applyAlignment="1">
      <alignment horizontal="left" vertical="top"/>
    </xf>
    <xf numFmtId="0" fontId="1" fillId="21" borderId="0" xfId="9" applyFont="1" applyFill="1"/>
    <xf numFmtId="0" fontId="0" fillId="21" borderId="0" xfId="0" applyFill="1"/>
    <xf numFmtId="165" fontId="1" fillId="21" borderId="0" xfId="6" applyFont="1" applyFill="1" applyAlignment="1">
      <alignment horizontal="right" vertical="center"/>
    </xf>
    <xf numFmtId="165" fontId="1" fillId="21" borderId="0" xfId="6" applyFont="1" applyFill="1" applyAlignment="1">
      <alignment horizontal="right" vertical="top"/>
    </xf>
    <xf numFmtId="165" fontId="1" fillId="21" borderId="0" xfId="6" applyFont="1" applyFill="1" applyAlignment="1">
      <alignment horizontal="left" vertical="top"/>
    </xf>
    <xf numFmtId="0" fontId="25" fillId="21" borderId="0" xfId="10" applyFont="1" applyFill="1" applyAlignment="1">
      <alignment wrapText="1"/>
    </xf>
    <xf numFmtId="0" fontId="25" fillId="21" borderId="0" xfId="10" applyFont="1" applyFill="1" applyAlignment="1">
      <alignment horizontal="right"/>
    </xf>
    <xf numFmtId="165" fontId="25" fillId="21" borderId="0" xfId="9" applyNumberFormat="1" applyFont="1" applyFill="1" applyAlignment="1">
      <alignment horizontal="right"/>
    </xf>
    <xf numFmtId="0" fontId="1" fillId="21" borderId="45" xfId="9" applyFont="1" applyFill="1" applyBorder="1" applyAlignment="1">
      <alignment vertical="top" wrapText="1"/>
    </xf>
    <xf numFmtId="0" fontId="1" fillId="0" borderId="45" xfId="9" applyFont="1" applyBorder="1" applyAlignment="1">
      <alignment horizontal="left" vertical="top" wrapText="1"/>
    </xf>
    <xf numFmtId="0" fontId="1" fillId="0" borderId="46" xfId="9" applyFont="1" applyBorder="1" applyAlignment="1">
      <alignment horizontal="left" vertical="top" wrapText="1"/>
    </xf>
    <xf numFmtId="0" fontId="17" fillId="21" borderId="0" xfId="1" applyFont="1" applyFill="1" applyAlignment="1">
      <alignment horizontal="center" vertical="center"/>
    </xf>
    <xf numFmtId="0" fontId="18" fillId="21" borderId="0" xfId="1" applyFont="1" applyFill="1" applyAlignment="1">
      <alignment vertical="center"/>
    </xf>
    <xf numFmtId="165" fontId="1" fillId="21" borderId="0" xfId="2" applyFont="1" applyFill="1" applyAlignment="1">
      <alignment vertical="center"/>
    </xf>
    <xf numFmtId="0" fontId="18" fillId="21" borderId="0" xfId="1" applyFont="1" applyFill="1" applyAlignment="1">
      <alignment horizontal="left" vertical="center"/>
    </xf>
    <xf numFmtId="0" fontId="1" fillId="21" borderId="0" xfId="1" applyFill="1" applyAlignment="1">
      <alignment horizontal="left" vertical="center"/>
    </xf>
    <xf numFmtId="0" fontId="18" fillId="21" borderId="0" xfId="1" applyFont="1" applyFill="1" applyAlignment="1">
      <alignment vertical="center" wrapText="1"/>
    </xf>
    <xf numFmtId="0" fontId="16" fillId="21" borderId="0" xfId="1" applyFont="1" applyFill="1" applyAlignment="1">
      <alignment vertical="center"/>
    </xf>
    <xf numFmtId="0" fontId="18" fillId="21" borderId="0" xfId="1" applyFont="1" applyFill="1" applyAlignment="1">
      <alignment vertical="top"/>
    </xf>
    <xf numFmtId="0" fontId="16" fillId="21" borderId="0" xfId="1" applyFont="1" applyFill="1" applyAlignment="1">
      <alignment vertical="top" wrapText="1"/>
    </xf>
    <xf numFmtId="0" fontId="15" fillId="21" borderId="0" xfId="1" applyFont="1" applyFill="1" applyAlignment="1">
      <alignment horizontal="left" vertical="top" wrapText="1"/>
    </xf>
    <xf numFmtId="0" fontId="14" fillId="21" borderId="0" xfId="1" applyFont="1" applyFill="1" applyAlignment="1">
      <alignment vertical="center"/>
    </xf>
    <xf numFmtId="0" fontId="14" fillId="21" borderId="0" xfId="1" applyFont="1" applyFill="1" applyAlignment="1">
      <alignment horizontal="center" vertical="top"/>
    </xf>
    <xf numFmtId="0" fontId="15" fillId="21" borderId="0" xfId="1" applyFont="1" applyFill="1" applyAlignment="1">
      <alignment horizontal="left" vertical="top"/>
    </xf>
    <xf numFmtId="166" fontId="1" fillId="21" borderId="0" xfId="1" applyNumberFormat="1" applyFill="1" applyAlignment="1">
      <alignment vertical="top"/>
    </xf>
    <xf numFmtId="165" fontId="1" fillId="21" borderId="0" xfId="1" applyNumberFormat="1" applyFill="1" applyAlignment="1">
      <alignment vertical="top"/>
    </xf>
    <xf numFmtId="165" fontId="1" fillId="21" borderId="0" xfId="1" applyNumberFormat="1" applyFill="1" applyAlignment="1">
      <alignment horizontal="left" vertical="center"/>
    </xf>
    <xf numFmtId="165" fontId="1" fillId="21" borderId="0" xfId="1" applyNumberFormat="1" applyFill="1" applyAlignment="1">
      <alignment vertical="center"/>
    </xf>
    <xf numFmtId="165" fontId="35" fillId="26" borderId="19" xfId="2" applyFont="1" applyFill="1" applyBorder="1" applyAlignment="1">
      <alignment horizontal="right" vertical="center" wrapText="1"/>
    </xf>
    <xf numFmtId="0" fontId="35" fillId="26" borderId="19" xfId="1" applyFont="1" applyFill="1" applyBorder="1" applyAlignment="1">
      <alignment horizontal="right" vertical="center" wrapText="1"/>
    </xf>
    <xf numFmtId="165" fontId="35" fillId="26" borderId="19" xfId="6" applyFont="1" applyFill="1" applyBorder="1" applyAlignment="1">
      <alignment horizontal="right" vertical="center" wrapText="1"/>
    </xf>
    <xf numFmtId="1" fontId="35" fillId="26" borderId="19" xfId="5" applyNumberFormat="1" applyFont="1" applyFill="1" applyBorder="1" applyAlignment="1">
      <alignment horizontal="right" vertical="center" wrapText="1"/>
    </xf>
    <xf numFmtId="0" fontId="1" fillId="21" borderId="0" xfId="1" applyFill="1" applyAlignment="1">
      <alignment horizontal="right" vertical="top"/>
    </xf>
    <xf numFmtId="0" fontId="35" fillId="26" borderId="2" xfId="1" applyFont="1" applyFill="1" applyBorder="1" applyAlignment="1">
      <alignment horizontal="right" vertical="top" wrapText="1"/>
    </xf>
    <xf numFmtId="0" fontId="35" fillId="26" borderId="12" xfId="1" applyFont="1" applyFill="1" applyBorder="1" applyAlignment="1">
      <alignment horizontal="right" vertical="top" wrapText="1"/>
    </xf>
    <xf numFmtId="44" fontId="1" fillId="21" borderId="0" xfId="1" applyNumberFormat="1" applyFill="1" applyAlignment="1">
      <alignment vertical="center"/>
    </xf>
    <xf numFmtId="0" fontId="6" fillId="21" borderId="0" xfId="1" applyFont="1" applyFill="1" applyAlignment="1">
      <alignment horizontal="right" vertical="top"/>
    </xf>
    <xf numFmtId="165" fontId="1" fillId="21" borderId="10" xfId="1" applyNumberFormat="1" applyFill="1" applyBorder="1" applyAlignment="1">
      <alignment horizontal="right" vertical="top"/>
    </xf>
    <xf numFmtId="165" fontId="1" fillId="21" borderId="0" xfId="6" applyFont="1" applyFill="1" applyBorder="1" applyAlignment="1">
      <alignment horizontal="right" vertical="center"/>
    </xf>
    <xf numFmtId="1" fontId="1" fillId="21" borderId="0" xfId="5" applyNumberFormat="1" applyFont="1" applyFill="1" applyBorder="1" applyAlignment="1">
      <alignment horizontal="right" vertical="center"/>
    </xf>
    <xf numFmtId="0" fontId="40" fillId="21" borderId="0" xfId="1" applyFont="1" applyFill="1" applyAlignment="1">
      <alignment horizontal="center" vertical="center"/>
    </xf>
    <xf numFmtId="0" fontId="16" fillId="21" borderId="0" xfId="1" applyFont="1" applyFill="1" applyAlignment="1">
      <alignment horizontal="left" vertical="center"/>
    </xf>
    <xf numFmtId="2" fontId="13" fillId="6" borderId="2" xfId="4" applyNumberFormat="1" applyFont="1" applyFill="1" applyBorder="1" applyAlignment="1">
      <alignment horizontal="right" vertical="top"/>
    </xf>
    <xf numFmtId="0" fontId="1" fillId="6" borderId="3" xfId="1" applyFill="1" applyBorder="1" applyAlignment="1">
      <alignment horizontal="right" vertical="top" wrapText="1"/>
    </xf>
    <xf numFmtId="0" fontId="13" fillId="21" borderId="6" xfId="1" applyFont="1" applyFill="1" applyBorder="1" applyAlignment="1">
      <alignment horizontal="right" vertical="center" wrapText="1"/>
    </xf>
    <xf numFmtId="165" fontId="13" fillId="21" borderId="12" xfId="2" applyFont="1" applyFill="1" applyBorder="1" applyAlignment="1">
      <alignment vertical="center"/>
    </xf>
    <xf numFmtId="2" fontId="13" fillId="21" borderId="2" xfId="4" applyNumberFormat="1" applyFont="1" applyFill="1" applyBorder="1" applyAlignment="1">
      <alignment horizontal="right" vertical="center"/>
    </xf>
    <xf numFmtId="0" fontId="13" fillId="21" borderId="40" xfId="1" applyFont="1" applyFill="1" applyBorder="1" applyAlignment="1">
      <alignment horizontal="right" vertical="center" wrapText="1"/>
    </xf>
    <xf numFmtId="2" fontId="13" fillId="21" borderId="41" xfId="4" applyNumberFormat="1" applyFont="1" applyFill="1" applyBorder="1" applyAlignment="1">
      <alignment horizontal="right" vertical="center"/>
    </xf>
    <xf numFmtId="0" fontId="13" fillId="21" borderId="11" xfId="1" applyFont="1" applyFill="1" applyBorder="1" applyAlignment="1">
      <alignment vertical="center" wrapText="1"/>
    </xf>
    <xf numFmtId="2" fontId="13" fillId="21" borderId="1" xfId="4" applyNumberFormat="1" applyFont="1" applyFill="1" applyBorder="1" applyAlignment="1">
      <alignment horizontal="right" vertical="center"/>
    </xf>
    <xf numFmtId="0" fontId="13" fillId="21" borderId="12" xfId="1" applyFont="1" applyFill="1" applyBorder="1" applyAlignment="1">
      <alignment vertical="center" wrapText="1"/>
    </xf>
    <xf numFmtId="0" fontId="13" fillId="21" borderId="13" xfId="1" applyFont="1" applyFill="1" applyBorder="1" applyAlignment="1">
      <alignment vertical="center" wrapText="1"/>
    </xf>
    <xf numFmtId="165" fontId="13" fillId="21" borderId="13" xfId="2" applyFont="1" applyFill="1" applyBorder="1" applyAlignment="1">
      <alignment vertical="center"/>
    </xf>
    <xf numFmtId="2" fontId="13" fillId="21" borderId="4" xfId="4" applyNumberFormat="1" applyFont="1" applyFill="1" applyBorder="1" applyAlignment="1">
      <alignment horizontal="right" vertical="center"/>
    </xf>
    <xf numFmtId="0" fontId="1" fillId="21" borderId="39" xfId="1" applyFill="1" applyBorder="1" applyAlignment="1">
      <alignment vertical="center"/>
    </xf>
    <xf numFmtId="165" fontId="13" fillId="21" borderId="25" xfId="2" applyFont="1" applyFill="1" applyBorder="1" applyAlignment="1">
      <alignment vertical="center"/>
    </xf>
    <xf numFmtId="2" fontId="13" fillId="21" borderId="38" xfId="4" applyNumberFormat="1" applyFont="1" applyFill="1" applyBorder="1" applyAlignment="1">
      <alignment horizontal="right" vertical="center"/>
    </xf>
    <xf numFmtId="0" fontId="11" fillId="21" borderId="39" xfId="0" applyFont="1" applyFill="1" applyBorder="1" applyAlignment="1">
      <alignment vertical="center"/>
    </xf>
    <xf numFmtId="0" fontId="1" fillId="21" borderId="6" xfId="1" applyFill="1" applyBorder="1" applyAlignment="1">
      <alignment horizontal="right" vertical="center"/>
    </xf>
    <xf numFmtId="0" fontId="1" fillId="21" borderId="40" xfId="1" applyFill="1" applyBorder="1" applyAlignment="1">
      <alignment vertical="center"/>
    </xf>
    <xf numFmtId="165" fontId="13" fillId="21" borderId="40" xfId="2" applyFont="1" applyFill="1" applyBorder="1" applyAlignment="1">
      <alignment vertical="center"/>
    </xf>
    <xf numFmtId="2" fontId="13" fillId="21" borderId="30" xfId="4" applyNumberFormat="1" applyFont="1" applyFill="1" applyBorder="1" applyAlignment="1">
      <alignment horizontal="right" vertical="center"/>
    </xf>
    <xf numFmtId="0" fontId="1" fillId="21" borderId="15" xfId="1" applyFill="1" applyBorder="1" applyAlignment="1">
      <alignment vertical="center"/>
    </xf>
    <xf numFmtId="0" fontId="1" fillId="6" borderId="3" xfId="1" applyFill="1" applyBorder="1" applyAlignment="1">
      <alignment horizontal="right" vertical="center" wrapText="1"/>
    </xf>
    <xf numFmtId="2" fontId="13" fillId="6" borderId="2" xfId="4" applyNumberFormat="1" applyFont="1" applyFill="1" applyBorder="1" applyAlignment="1">
      <alignment horizontal="right" vertical="center"/>
    </xf>
    <xf numFmtId="0" fontId="1" fillId="6" borderId="1" xfId="1" applyFill="1" applyBorder="1" applyAlignment="1">
      <alignment horizontal="right" vertical="center" wrapText="1"/>
    </xf>
    <xf numFmtId="0" fontId="11" fillId="21" borderId="40" xfId="0" applyFont="1" applyFill="1" applyBorder="1" applyAlignment="1">
      <alignment vertical="center"/>
    </xf>
    <xf numFmtId="2" fontId="13" fillId="21" borderId="12" xfId="4" applyNumberFormat="1" applyFont="1" applyFill="1" applyBorder="1" applyAlignment="1">
      <alignment horizontal="right" vertical="center"/>
    </xf>
    <xf numFmtId="165" fontId="5" fillId="21" borderId="0" xfId="1" applyNumberFormat="1" applyFont="1" applyFill="1" applyAlignment="1">
      <alignment horizontal="left" vertical="center" wrapText="1"/>
    </xf>
    <xf numFmtId="0" fontId="35" fillId="21" borderId="0" xfId="1" applyFont="1" applyFill="1" applyAlignment="1">
      <alignment horizontal="center" vertical="top"/>
    </xf>
    <xf numFmtId="165" fontId="13" fillId="21" borderId="0" xfId="2" applyFont="1" applyFill="1" applyBorder="1" applyAlignment="1">
      <alignment vertical="top"/>
    </xf>
    <xf numFmtId="0" fontId="13" fillId="21" borderId="3" xfId="1" applyFont="1" applyFill="1" applyBorder="1" applyAlignment="1">
      <alignment horizontal="left" vertical="center" wrapText="1"/>
    </xf>
    <xf numFmtId="0" fontId="13" fillId="21" borderId="30" xfId="1" applyFont="1" applyFill="1" applyBorder="1" applyAlignment="1">
      <alignment horizontal="left" vertical="center" wrapText="1"/>
    </xf>
    <xf numFmtId="0" fontId="13" fillId="21" borderId="1" xfId="1" applyFont="1" applyFill="1" applyBorder="1" applyAlignment="1">
      <alignment horizontal="left" vertical="center" wrapText="1"/>
    </xf>
    <xf numFmtId="0" fontId="13" fillId="21" borderId="2" xfId="1" applyFont="1" applyFill="1" applyBorder="1" applyAlignment="1">
      <alignment horizontal="left" vertical="center" wrapText="1"/>
    </xf>
    <xf numFmtId="0" fontId="13" fillId="21" borderId="4" xfId="1" applyFont="1" applyFill="1" applyBorder="1" applyAlignment="1">
      <alignment horizontal="left" vertical="center" wrapText="1"/>
    </xf>
    <xf numFmtId="0" fontId="1" fillId="21" borderId="22" xfId="1" applyFill="1" applyBorder="1" applyAlignment="1">
      <alignment horizontal="left" vertical="center" wrapText="1"/>
    </xf>
    <xf numFmtId="0" fontId="1" fillId="21" borderId="3" xfId="1" applyFill="1" applyBorder="1" applyAlignment="1">
      <alignment horizontal="left" vertical="center" wrapText="1"/>
    </xf>
    <xf numFmtId="0" fontId="1" fillId="21" borderId="30" xfId="1" applyFill="1" applyBorder="1" applyAlignment="1">
      <alignment horizontal="left" vertical="center" wrapText="1"/>
    </xf>
    <xf numFmtId="0" fontId="1" fillId="6" borderId="35" xfId="1" applyFill="1" applyBorder="1" applyAlignment="1">
      <alignment horizontal="left" vertical="center" wrapText="1"/>
    </xf>
    <xf numFmtId="0" fontId="1" fillId="21" borderId="9" xfId="1" applyFill="1" applyBorder="1" applyAlignment="1">
      <alignment horizontal="left" vertical="top" wrapText="1"/>
    </xf>
    <xf numFmtId="4" fontId="1" fillId="21" borderId="0" xfId="9" applyNumberFormat="1" applyFont="1" applyFill="1" applyAlignment="1">
      <alignment horizontal="right" vertical="top"/>
    </xf>
    <xf numFmtId="0" fontId="1" fillId="21" borderId="0" xfId="1" applyFill="1" applyAlignment="1">
      <alignment horizontal="left" wrapText="1"/>
    </xf>
    <xf numFmtId="0" fontId="5" fillId="21" borderId="0" xfId="1" applyFont="1" applyFill="1" applyAlignment="1">
      <alignment horizontal="left" vertical="top" wrapText="1"/>
    </xf>
    <xf numFmtId="165" fontId="5" fillId="21" borderId="0" xfId="1" applyNumberFormat="1" applyFont="1" applyFill="1" applyAlignment="1">
      <alignment horizontal="left" vertical="top" wrapText="1"/>
    </xf>
    <xf numFmtId="0" fontId="35" fillId="26" borderId="13" xfId="1" applyFont="1" applyFill="1" applyBorder="1" applyAlignment="1">
      <alignment horizontal="right" vertical="center" wrapText="1"/>
    </xf>
    <xf numFmtId="2" fontId="13" fillId="0" borderId="42" xfId="4" applyNumberFormat="1" applyFont="1" applyBorder="1" applyAlignment="1">
      <alignment horizontal="right" vertical="top"/>
    </xf>
    <xf numFmtId="2" fontId="13" fillId="0" borderId="38" xfId="4" applyNumberFormat="1" applyFont="1" applyBorder="1" applyAlignment="1">
      <alignment horizontal="right" vertical="top"/>
    </xf>
    <xf numFmtId="0" fontId="13" fillId="0" borderId="38" xfId="1" applyFont="1" applyBorder="1" applyAlignment="1">
      <alignment horizontal="right" vertical="top"/>
    </xf>
    <xf numFmtId="2" fontId="13" fillId="0" borderId="47" xfId="4" applyNumberFormat="1" applyFont="1" applyBorder="1" applyAlignment="1">
      <alignment horizontal="right" vertical="top"/>
    </xf>
    <xf numFmtId="0" fontId="13" fillId="0" borderId="74" xfId="1" applyFont="1" applyBorder="1" applyAlignment="1">
      <alignment horizontal="left" vertical="top" wrapText="1"/>
    </xf>
    <xf numFmtId="0" fontId="13" fillId="0" borderId="57" xfId="1" applyFont="1" applyBorder="1" applyAlignment="1">
      <alignment horizontal="left" vertical="top" wrapText="1"/>
    </xf>
    <xf numFmtId="0" fontId="1" fillId="0" borderId="57" xfId="9" applyFont="1" applyBorder="1" applyAlignment="1">
      <alignment horizontal="left" vertical="top" wrapText="1"/>
    </xf>
    <xf numFmtId="0" fontId="13" fillId="0" borderId="75" xfId="1" applyFont="1" applyBorder="1" applyAlignment="1">
      <alignment horizontal="left" vertical="top" wrapText="1"/>
    </xf>
    <xf numFmtId="0" fontId="1" fillId="0" borderId="22" xfId="9" applyFont="1" applyBorder="1" applyAlignment="1">
      <alignment horizontal="left" vertical="top"/>
    </xf>
    <xf numFmtId="0" fontId="1" fillId="0" borderId="25" xfId="9" applyFont="1" applyBorder="1" applyAlignment="1">
      <alignment vertical="top" wrapText="1"/>
    </xf>
    <xf numFmtId="0" fontId="1" fillId="21" borderId="22" xfId="9" applyFont="1" applyFill="1" applyBorder="1" applyAlignment="1">
      <alignment horizontal="left" vertical="top"/>
    </xf>
    <xf numFmtId="0" fontId="1" fillId="21" borderId="25" xfId="9" applyFont="1" applyFill="1" applyBorder="1" applyAlignment="1">
      <alignment vertical="top" wrapText="1"/>
    </xf>
    <xf numFmtId="0" fontId="1" fillId="0" borderId="76" xfId="9" applyFont="1" applyBorder="1" applyAlignment="1">
      <alignment horizontal="left" vertical="top" wrapText="1"/>
    </xf>
    <xf numFmtId="0" fontId="1" fillId="0" borderId="77" xfId="9" applyFont="1" applyBorder="1" applyAlignment="1">
      <alignment horizontal="left" vertical="top" wrapText="1"/>
    </xf>
    <xf numFmtId="165" fontId="35" fillId="26" borderId="2" xfId="2" applyFont="1" applyFill="1" applyBorder="1" applyAlignment="1">
      <alignment horizontal="right" vertical="top" wrapText="1"/>
    </xf>
    <xf numFmtId="165" fontId="35" fillId="26" borderId="2" xfId="6" applyFont="1" applyFill="1" applyBorder="1" applyAlignment="1">
      <alignment horizontal="right" vertical="top" wrapText="1"/>
    </xf>
    <xf numFmtId="1" fontId="35" fillId="26" borderId="2" xfId="5" applyNumberFormat="1" applyFont="1" applyFill="1" applyBorder="1" applyAlignment="1">
      <alignment horizontal="right" vertical="top" wrapText="1"/>
    </xf>
    <xf numFmtId="0" fontId="1" fillId="21" borderId="3" xfId="1" applyFill="1" applyBorder="1" applyAlignment="1">
      <alignment vertical="top" wrapText="1"/>
    </xf>
    <xf numFmtId="2" fontId="1" fillId="21" borderId="3" xfId="0" applyNumberFormat="1" applyFont="1" applyFill="1" applyBorder="1" applyAlignment="1">
      <alignment horizontal="right" vertical="top" wrapText="1"/>
    </xf>
    <xf numFmtId="166" fontId="1" fillId="21" borderId="0" xfId="3" applyFont="1" applyFill="1" applyBorder="1" applyAlignment="1">
      <alignment horizontal="right"/>
    </xf>
    <xf numFmtId="166" fontId="1" fillId="21" borderId="0" xfId="3" applyFont="1" applyFill="1" applyBorder="1" applyAlignment="1">
      <alignment horizontal="right" vertical="top"/>
    </xf>
    <xf numFmtId="167" fontId="1" fillId="21" borderId="0" xfId="8" applyNumberFormat="1" applyFont="1" applyFill="1" applyAlignment="1">
      <alignment horizontal="right"/>
    </xf>
    <xf numFmtId="167" fontId="13" fillId="21" borderId="0" xfId="7" applyNumberFormat="1" applyFont="1" applyFill="1" applyAlignment="1">
      <alignment horizontal="right"/>
    </xf>
    <xf numFmtId="165" fontId="1" fillId="21" borderId="0" xfId="3" applyNumberFormat="1" applyFont="1" applyFill="1" applyBorder="1" applyAlignment="1">
      <alignment horizontal="right" vertical="top"/>
    </xf>
    <xf numFmtId="3" fontId="1" fillId="21" borderId="0" xfId="7" applyNumberFormat="1" applyFill="1" applyAlignment="1">
      <alignment horizontal="center" vertical="center"/>
    </xf>
    <xf numFmtId="170" fontId="1" fillId="21" borderId="0" xfId="7" applyNumberFormat="1" applyFill="1" applyAlignment="1">
      <alignment vertical="top"/>
    </xf>
    <xf numFmtId="170" fontId="1" fillId="21" borderId="0" xfId="7" applyNumberFormat="1" applyFill="1" applyAlignment="1">
      <alignment horizontal="right" vertical="top"/>
    </xf>
    <xf numFmtId="0" fontId="1" fillId="21" borderId="0" xfId="7" applyFill="1" applyAlignment="1">
      <alignment horizontal="center" vertical="center" wrapText="1"/>
    </xf>
    <xf numFmtId="0" fontId="1" fillId="21" borderId="0" xfId="7" applyFill="1" applyAlignment="1">
      <alignment vertical="top" wrapText="1"/>
    </xf>
    <xf numFmtId="3" fontId="35" fillId="21" borderId="0" xfId="7" applyNumberFormat="1" applyFont="1" applyFill="1" applyAlignment="1">
      <alignment horizontal="center" vertical="center"/>
    </xf>
    <xf numFmtId="0" fontId="37" fillId="21" borderId="0" xfId="1" applyFont="1" applyFill="1"/>
    <xf numFmtId="0" fontId="41" fillId="21" borderId="0" xfId="0" applyFont="1" applyFill="1"/>
    <xf numFmtId="170" fontId="35" fillId="21" borderId="0" xfId="7" applyNumberFormat="1" applyFont="1" applyFill="1" applyAlignment="1">
      <alignment vertical="center"/>
    </xf>
    <xf numFmtId="0" fontId="37" fillId="21" borderId="0" xfId="1" applyFont="1" applyFill="1" applyAlignment="1">
      <alignment vertical="center"/>
    </xf>
    <xf numFmtId="0" fontId="41" fillId="21" borderId="0" xfId="0" applyFont="1" applyFill="1" applyAlignment="1">
      <alignment vertical="center"/>
    </xf>
    <xf numFmtId="167" fontId="1" fillId="0" borderId="19" xfId="8" applyNumberFormat="1" applyFont="1" applyBorder="1" applyAlignment="1">
      <alignment horizontal="right" vertical="top"/>
    </xf>
    <xf numFmtId="166" fontId="1" fillId="0" borderId="19" xfId="7" applyNumberFormat="1" applyBorder="1" applyAlignment="1">
      <alignment horizontal="right" vertical="top"/>
    </xf>
    <xf numFmtId="167" fontId="1" fillId="0" borderId="18" xfId="8" applyNumberFormat="1" applyFont="1" applyBorder="1" applyAlignment="1">
      <alignment horizontal="right" vertical="top"/>
    </xf>
    <xf numFmtId="0" fontId="1" fillId="0" borderId="2" xfId="1" applyBorder="1" applyAlignment="1">
      <alignment horizontal="right" vertical="top"/>
    </xf>
    <xf numFmtId="167" fontId="1" fillId="0" borderId="2" xfId="8" applyNumberFormat="1" applyFont="1" applyBorder="1" applyAlignment="1">
      <alignment horizontal="right" vertical="top"/>
    </xf>
    <xf numFmtId="0" fontId="1" fillId="0" borderId="4" xfId="1" applyBorder="1" applyAlignment="1">
      <alignment horizontal="right" vertical="top"/>
    </xf>
    <xf numFmtId="165" fontId="1" fillId="0" borderId="9" xfId="2" applyFont="1" applyBorder="1" applyAlignment="1">
      <alignment horizontal="right" vertical="top"/>
    </xf>
    <xf numFmtId="165" fontId="1" fillId="0" borderId="1" xfId="2" applyFont="1" applyBorder="1" applyAlignment="1">
      <alignment horizontal="right" vertical="top"/>
    </xf>
    <xf numFmtId="167" fontId="1" fillId="0" borderId="18" xfId="7" applyNumberFormat="1" applyBorder="1" applyAlignment="1">
      <alignment horizontal="right" vertical="top"/>
    </xf>
    <xf numFmtId="167" fontId="1" fillId="0" borderId="23" xfId="7" applyNumberFormat="1" applyBorder="1" applyAlignment="1">
      <alignment horizontal="right" vertical="top"/>
    </xf>
    <xf numFmtId="165" fontId="1" fillId="0" borderId="30" xfId="2" applyFont="1" applyBorder="1" applyAlignment="1">
      <alignment horizontal="right" vertical="top"/>
    </xf>
    <xf numFmtId="166" fontId="1" fillId="0" borderId="27" xfId="3" applyFont="1" applyBorder="1" applyAlignment="1">
      <alignment horizontal="right" vertical="top"/>
    </xf>
    <xf numFmtId="2" fontId="1" fillId="0" borderId="23" xfId="1" applyNumberFormat="1" applyBorder="1" applyAlignment="1">
      <alignment horizontal="right" vertical="top"/>
    </xf>
    <xf numFmtId="0" fontId="1" fillId="0" borderId="26" xfId="1" applyBorder="1" applyAlignment="1">
      <alignment horizontal="left" vertical="top" wrapText="1"/>
    </xf>
    <xf numFmtId="0" fontId="1" fillId="0" borderId="23" xfId="7" applyBorder="1" applyAlignment="1">
      <alignment horizontal="left" vertical="top" wrapText="1"/>
    </xf>
    <xf numFmtId="0" fontId="1" fillId="0" borderId="9" xfId="1" applyBorder="1" applyAlignment="1">
      <alignment horizontal="left" vertical="top" wrapText="1"/>
    </xf>
    <xf numFmtId="0" fontId="11" fillId="0" borderId="25" xfId="0" applyFont="1" applyBorder="1" applyAlignment="1">
      <alignment horizontal="left" vertical="top" wrapText="1"/>
    </xf>
    <xf numFmtId="0" fontId="1" fillId="0" borderId="25" xfId="0" applyFont="1" applyBorder="1" applyAlignment="1">
      <alignment horizontal="left" vertical="top" wrapText="1"/>
    </xf>
    <xf numFmtId="0" fontId="1" fillId="0" borderId="24" xfId="0" applyFont="1" applyBorder="1" applyAlignment="1">
      <alignment horizontal="left" vertical="top" wrapText="1"/>
    </xf>
    <xf numFmtId="0" fontId="11" fillId="0" borderId="29" xfId="0" applyFont="1" applyBorder="1" applyAlignment="1">
      <alignment horizontal="left" vertical="top" wrapText="1"/>
    </xf>
    <xf numFmtId="0" fontId="1" fillId="22" borderId="18" xfId="7" applyFill="1" applyBorder="1" applyAlignment="1">
      <alignment horizontal="left" vertical="top" wrapText="1"/>
    </xf>
    <xf numFmtId="170" fontId="1" fillId="21" borderId="0" xfId="7" applyNumberFormat="1" applyFill="1" applyAlignment="1">
      <alignment vertical="center"/>
    </xf>
    <xf numFmtId="0" fontId="13" fillId="0" borderId="18" xfId="7" applyFont="1" applyBorder="1" applyAlignment="1">
      <alignment horizontal="left" vertical="top" wrapText="1"/>
    </xf>
    <xf numFmtId="165" fontId="1" fillId="0" borderId="18" xfId="2" applyFont="1" applyFill="1" applyBorder="1" applyAlignment="1">
      <alignment horizontal="right" vertical="top"/>
    </xf>
    <xf numFmtId="0" fontId="1" fillId="21" borderId="3" xfId="1" applyFill="1" applyBorder="1" applyAlignment="1">
      <alignment horizontal="left" vertical="top" wrapText="1"/>
    </xf>
    <xf numFmtId="0" fontId="37" fillId="21" borderId="0" xfId="1" applyFont="1" applyFill="1" applyAlignment="1">
      <alignment horizontal="center" vertical="center"/>
    </xf>
    <xf numFmtId="3" fontId="37" fillId="21" borderId="0" xfId="7" applyNumberFormat="1" applyFont="1" applyFill="1" applyAlignment="1">
      <alignment horizontal="center" vertical="center"/>
    </xf>
    <xf numFmtId="170" fontId="37" fillId="21" borderId="0" xfId="7" applyNumberFormat="1" applyFont="1" applyFill="1" applyAlignment="1">
      <alignment vertical="center"/>
    </xf>
    <xf numFmtId="0" fontId="35" fillId="21" borderId="0" xfId="1" applyFont="1" applyFill="1" applyAlignment="1">
      <alignment vertical="center"/>
    </xf>
    <xf numFmtId="0" fontId="37" fillId="21" borderId="0" xfId="1" applyFont="1" applyFill="1" applyAlignment="1">
      <alignment horizontal="left" vertical="center"/>
    </xf>
    <xf numFmtId="0" fontId="35" fillId="24" borderId="1" xfId="1" applyFont="1" applyFill="1" applyBorder="1" applyAlignment="1">
      <alignment horizontal="right" vertical="center"/>
    </xf>
    <xf numFmtId="1" fontId="1" fillId="21" borderId="0" xfId="7" applyNumberFormat="1" applyFill="1" applyAlignment="1">
      <alignment horizontal="center" vertical="center"/>
    </xf>
    <xf numFmtId="1" fontId="1" fillId="21" borderId="0" xfId="7" applyNumberFormat="1" applyFill="1" applyAlignment="1">
      <alignment vertical="top"/>
    </xf>
    <xf numFmtId="1" fontId="1" fillId="21" borderId="0" xfId="1" applyNumberFormat="1" applyFill="1"/>
    <xf numFmtId="1" fontId="10" fillId="21" borderId="0" xfId="0" applyNumberFormat="1" applyFont="1" applyFill="1"/>
    <xf numFmtId="1" fontId="1" fillId="0" borderId="2" xfId="7" applyNumberFormat="1" applyBorder="1" applyAlignment="1">
      <alignment horizontal="right" vertical="top"/>
    </xf>
    <xf numFmtId="1" fontId="1" fillId="21" borderId="0" xfId="7" applyNumberFormat="1" applyFill="1" applyAlignment="1">
      <alignment horizontal="right" vertical="top"/>
    </xf>
    <xf numFmtId="1" fontId="1" fillId="22" borderId="2" xfId="1" applyNumberFormat="1" applyFill="1" applyBorder="1" applyAlignment="1">
      <alignment horizontal="right" vertical="top"/>
    </xf>
    <xf numFmtId="1" fontId="1" fillId="0" borderId="2" xfId="1" applyNumberFormat="1" applyBorder="1" applyAlignment="1">
      <alignment horizontal="right" vertical="top"/>
    </xf>
    <xf numFmtId="1" fontId="1" fillId="0" borderId="4" xfId="1" applyNumberFormat="1" applyBorder="1" applyAlignment="1">
      <alignment horizontal="right" vertical="top"/>
    </xf>
    <xf numFmtId="0" fontId="35" fillId="3" borderId="12" xfId="1" applyFont="1" applyFill="1" applyBorder="1" applyAlignment="1">
      <alignment horizontal="right" vertical="center" wrapText="1"/>
    </xf>
    <xf numFmtId="0" fontId="1" fillId="21" borderId="14" xfId="1" applyFill="1" applyBorder="1" applyAlignment="1">
      <alignment horizontal="left" vertical="top" wrapText="1"/>
    </xf>
    <xf numFmtId="167" fontId="1" fillId="21" borderId="4" xfId="2" applyNumberFormat="1" applyFont="1" applyFill="1" applyBorder="1" applyAlignment="1">
      <alignment horizontal="right" vertical="top" wrapText="1"/>
    </xf>
    <xf numFmtId="0" fontId="1" fillId="21" borderId="3" xfId="1" applyFill="1" applyBorder="1"/>
    <xf numFmtId="165" fontId="1" fillId="21" borderId="3" xfId="2" applyFont="1" applyFill="1" applyBorder="1" applyAlignment="1">
      <alignment horizontal="right"/>
    </xf>
    <xf numFmtId="166" fontId="1" fillId="21" borderId="3" xfId="3" applyFont="1" applyFill="1" applyBorder="1" applyAlignment="1">
      <alignment horizontal="right"/>
    </xf>
    <xf numFmtId="165" fontId="1" fillId="21" borderId="3" xfId="3" applyNumberFormat="1" applyFont="1" applyFill="1" applyBorder="1" applyAlignment="1">
      <alignment horizontal="right"/>
    </xf>
    <xf numFmtId="166" fontId="1" fillId="21" borderId="6" xfId="3" applyFont="1" applyFill="1" applyBorder="1" applyAlignment="1">
      <alignment horizontal="right"/>
    </xf>
    <xf numFmtId="167" fontId="1" fillId="21" borderId="9" xfId="2" applyNumberFormat="1" applyFont="1" applyFill="1" applyBorder="1" applyAlignment="1">
      <alignment horizontal="right" vertical="top" wrapText="1"/>
    </xf>
    <xf numFmtId="165" fontId="1" fillId="21" borderId="3" xfId="2" applyFont="1" applyFill="1" applyBorder="1" applyAlignment="1">
      <alignment horizontal="right" vertical="top" wrapText="1"/>
    </xf>
    <xf numFmtId="0" fontId="1" fillId="21" borderId="1" xfId="1" applyFill="1" applyBorder="1" applyAlignment="1">
      <alignment horizontal="left" vertical="top" wrapText="1"/>
    </xf>
    <xf numFmtId="0" fontId="1" fillId="21" borderId="1" xfId="1" applyFill="1" applyBorder="1"/>
    <xf numFmtId="0" fontId="1" fillId="21" borderId="4" xfId="1" applyFill="1" applyBorder="1" applyAlignment="1">
      <alignment horizontal="left" vertical="top" wrapText="1"/>
    </xf>
    <xf numFmtId="165" fontId="1" fillId="21" borderId="7" xfId="2" applyFont="1" applyFill="1" applyBorder="1" applyAlignment="1">
      <alignment horizontal="right" vertical="top" wrapText="1"/>
    </xf>
    <xf numFmtId="167" fontId="1" fillId="21" borderId="7" xfId="2" applyNumberFormat="1" applyFont="1" applyFill="1" applyBorder="1" applyAlignment="1">
      <alignment horizontal="right" vertical="top" wrapText="1"/>
    </xf>
    <xf numFmtId="0" fontId="1" fillId="21" borderId="4" xfId="1" applyFill="1" applyBorder="1" applyAlignment="1">
      <alignment horizontal="right" vertical="top" wrapText="1"/>
    </xf>
    <xf numFmtId="165" fontId="1" fillId="21" borderId="9" xfId="2" applyFont="1" applyFill="1" applyBorder="1" applyAlignment="1">
      <alignment horizontal="right"/>
    </xf>
    <xf numFmtId="166" fontId="1" fillId="21" borderId="9" xfId="3" applyFont="1" applyFill="1" applyBorder="1" applyAlignment="1">
      <alignment horizontal="right"/>
    </xf>
    <xf numFmtId="0" fontId="1" fillId="21" borderId="7" xfId="0" applyFont="1" applyFill="1" applyBorder="1" applyAlignment="1">
      <alignment horizontal="left" vertical="top" wrapText="1"/>
    </xf>
    <xf numFmtId="0" fontId="11" fillId="0" borderId="18" xfId="0" applyFont="1" applyBorder="1" applyAlignment="1">
      <alignment horizontal="right"/>
    </xf>
    <xf numFmtId="0" fontId="11" fillId="0" borderId="18" xfId="0" applyFont="1" applyBorder="1" applyAlignment="1">
      <alignment horizontal="right" vertical="top"/>
    </xf>
    <xf numFmtId="0" fontId="11" fillId="0" borderId="18" xfId="0" applyFont="1" applyBorder="1" applyAlignment="1">
      <alignment horizontal="right" vertical="top" wrapText="1"/>
    </xf>
    <xf numFmtId="0" fontId="1" fillId="0" borderId="57" xfId="0" applyFont="1" applyBorder="1" applyAlignment="1">
      <alignment vertical="top" wrapText="1"/>
    </xf>
    <xf numFmtId="0" fontId="11" fillId="0" borderId="57" xfId="0" applyFont="1" applyBorder="1" applyAlignment="1">
      <alignment vertical="top"/>
    </xf>
    <xf numFmtId="0" fontId="11" fillId="0" borderId="57" xfId="0" applyFont="1" applyBorder="1" applyAlignment="1">
      <alignment horizontal="left" vertical="top"/>
    </xf>
    <xf numFmtId="2" fontId="35" fillId="26" borderId="82" xfId="1" applyNumberFormat="1" applyFont="1" applyFill="1" applyBorder="1" applyAlignment="1">
      <alignment horizontal="right" vertical="center" wrapText="1"/>
    </xf>
    <xf numFmtId="165" fontId="35" fillId="26" borderId="82" xfId="6" applyFont="1" applyFill="1" applyBorder="1" applyAlignment="1">
      <alignment horizontal="right" vertical="center" wrapText="1"/>
    </xf>
    <xf numFmtId="1" fontId="35" fillId="26" borderId="83" xfId="5" applyNumberFormat="1" applyFont="1" applyFill="1" applyBorder="1" applyAlignment="1">
      <alignment horizontal="right" vertical="center" wrapText="1"/>
    </xf>
    <xf numFmtId="0" fontId="1" fillId="21" borderId="9" xfId="1" applyFill="1" applyBorder="1" applyAlignment="1">
      <alignment vertical="top" wrapText="1"/>
    </xf>
    <xf numFmtId="165" fontId="13" fillId="21" borderId="15" xfId="14" applyFill="1" applyBorder="1" applyAlignment="1">
      <alignment horizontal="right" vertical="top" wrapText="1"/>
    </xf>
    <xf numFmtId="2" fontId="1" fillId="21" borderId="15" xfId="15" applyNumberFormat="1" applyFill="1" applyBorder="1" applyAlignment="1">
      <alignment horizontal="right" vertical="top"/>
    </xf>
    <xf numFmtId="1" fontId="1" fillId="21" borderId="11" xfId="15" applyFill="1" applyBorder="1" applyAlignment="1">
      <alignment horizontal="right" vertical="top"/>
    </xf>
    <xf numFmtId="0" fontId="1" fillId="21" borderId="3" xfId="1" applyFill="1" applyBorder="1" applyAlignment="1">
      <alignment horizontal="right" vertical="top" wrapText="1"/>
    </xf>
    <xf numFmtId="0" fontId="1" fillId="21" borderId="1" xfId="1" applyFill="1" applyBorder="1" applyAlignment="1">
      <alignment horizontal="right" vertical="top" wrapText="1"/>
    </xf>
    <xf numFmtId="0" fontId="1" fillId="21" borderId="4" xfId="1" applyFill="1" applyBorder="1" applyAlignment="1">
      <alignment vertical="top" wrapText="1"/>
    </xf>
    <xf numFmtId="0" fontId="1" fillId="21" borderId="18" xfId="1" applyFill="1" applyBorder="1" applyAlignment="1">
      <alignment vertical="top" wrapText="1"/>
    </xf>
    <xf numFmtId="0" fontId="1" fillId="21" borderId="13" xfId="1" applyFill="1" applyBorder="1" applyAlignment="1">
      <alignment vertical="top" wrapText="1"/>
    </xf>
    <xf numFmtId="165" fontId="35" fillId="26" borderId="85" xfId="2" applyFont="1" applyFill="1" applyBorder="1" applyAlignment="1">
      <alignment horizontal="right" vertical="center" wrapText="1"/>
    </xf>
    <xf numFmtId="165" fontId="1" fillId="21" borderId="0" xfId="2" applyFont="1" applyFill="1" applyAlignment="1">
      <alignment vertical="top"/>
    </xf>
    <xf numFmtId="165" fontId="1" fillId="21" borderId="0" xfId="1" applyNumberFormat="1" applyFill="1" applyAlignment="1">
      <alignment horizontal="right" vertical="top"/>
    </xf>
    <xf numFmtId="0" fontId="5" fillId="21" borderId="75" xfId="7" applyFont="1" applyFill="1" applyBorder="1" applyAlignment="1">
      <alignment vertical="center"/>
    </xf>
    <xf numFmtId="0" fontId="5" fillId="21" borderId="8" xfId="7" applyFont="1" applyFill="1" applyBorder="1" applyAlignment="1">
      <alignment vertical="top"/>
    </xf>
    <xf numFmtId="0" fontId="0" fillId="21" borderId="0" xfId="0" applyFill="1" applyAlignment="1">
      <alignment vertical="center"/>
    </xf>
    <xf numFmtId="2" fontId="1" fillId="0" borderId="2" xfId="15" applyNumberFormat="1" applyAlignment="1">
      <alignment horizontal="right" vertical="top"/>
    </xf>
    <xf numFmtId="1" fontId="1" fillId="0" borderId="2" xfId="15" applyAlignment="1">
      <alignment horizontal="right" vertical="top"/>
    </xf>
    <xf numFmtId="0" fontId="1" fillId="0" borderId="57" xfId="1" applyBorder="1" applyAlignment="1">
      <alignment horizontal="left" vertical="top" wrapText="1"/>
    </xf>
    <xf numFmtId="0" fontId="1" fillId="0" borderId="74" xfId="1" applyBorder="1" applyAlignment="1">
      <alignment horizontal="left" vertical="top" wrapText="1"/>
    </xf>
    <xf numFmtId="0" fontId="11" fillId="0" borderId="2" xfId="0" applyFont="1" applyBorder="1"/>
    <xf numFmtId="0" fontId="1" fillId="21" borderId="2" xfId="1" applyFill="1" applyBorder="1" applyAlignment="1">
      <alignment vertical="top" wrapText="1"/>
    </xf>
    <xf numFmtId="0" fontId="1" fillId="21" borderId="41" xfId="1" applyFill="1" applyBorder="1" applyAlignment="1">
      <alignment vertical="top" wrapText="1"/>
    </xf>
    <xf numFmtId="0" fontId="1" fillId="21" borderId="29" xfId="1" applyFill="1" applyBorder="1" applyAlignment="1">
      <alignment vertical="top" wrapText="1"/>
    </xf>
    <xf numFmtId="165" fontId="13" fillId="21" borderId="10" xfId="14" applyFill="1" applyBorder="1" applyAlignment="1">
      <alignment horizontal="right" vertical="top" wrapText="1"/>
    </xf>
    <xf numFmtId="2" fontId="1" fillId="21" borderId="10" xfId="15" applyNumberFormat="1" applyFill="1" applyBorder="1" applyAlignment="1">
      <alignment horizontal="right" vertical="top"/>
    </xf>
    <xf numFmtId="1" fontId="1" fillId="21" borderId="12" xfId="15" applyFill="1" applyBorder="1" applyAlignment="1">
      <alignment horizontal="right" vertical="top"/>
    </xf>
    <xf numFmtId="0" fontId="1" fillId="21" borderId="7" xfId="1" applyFill="1" applyBorder="1" applyAlignment="1">
      <alignment vertical="top" wrapText="1"/>
    </xf>
    <xf numFmtId="0" fontId="1" fillId="21" borderId="11" xfId="1" applyFill="1" applyBorder="1" applyAlignment="1">
      <alignment horizontal="right" vertical="top" wrapText="1"/>
    </xf>
    <xf numFmtId="0" fontId="1" fillId="21" borderId="23" xfId="1" applyFill="1" applyBorder="1" applyAlignment="1">
      <alignment vertical="top" wrapText="1"/>
    </xf>
    <xf numFmtId="0" fontId="1" fillId="21" borderId="19" xfId="1" applyFill="1" applyBorder="1" applyAlignment="1">
      <alignment vertical="top" wrapText="1"/>
    </xf>
    <xf numFmtId="165" fontId="1" fillId="21" borderId="34" xfId="2" applyFont="1" applyFill="1" applyBorder="1" applyAlignment="1">
      <alignment horizontal="right" vertical="top"/>
    </xf>
    <xf numFmtId="167" fontId="1" fillId="21" borderId="34" xfId="2" applyNumberFormat="1" applyFont="1" applyFill="1" applyBorder="1" applyAlignment="1">
      <alignment horizontal="right" vertical="top" wrapText="1"/>
    </xf>
    <xf numFmtId="165" fontId="1" fillId="21" borderId="34" xfId="3" applyNumberFormat="1" applyFont="1" applyFill="1" applyBorder="1" applyAlignment="1">
      <alignment horizontal="right" vertical="top"/>
    </xf>
    <xf numFmtId="0" fontId="11" fillId="21" borderId="39" xfId="0" applyFont="1" applyFill="1" applyBorder="1" applyAlignment="1">
      <alignment horizontal="right"/>
    </xf>
    <xf numFmtId="0" fontId="1" fillId="21" borderId="19" xfId="0" applyFont="1" applyFill="1" applyBorder="1" applyAlignment="1">
      <alignment horizontal="right" vertical="top" wrapText="1"/>
    </xf>
    <xf numFmtId="0" fontId="1" fillId="21" borderId="75" xfId="0" applyFont="1" applyFill="1" applyBorder="1" applyAlignment="1">
      <alignment vertical="top" wrapText="1"/>
    </xf>
    <xf numFmtId="0" fontId="1" fillId="21" borderId="89" xfId="0" applyFont="1" applyFill="1" applyBorder="1" applyAlignment="1">
      <alignment vertical="top" wrapText="1"/>
    </xf>
    <xf numFmtId="0" fontId="1" fillId="21" borderId="74" xfId="0" applyFont="1" applyFill="1" applyBorder="1" applyAlignment="1">
      <alignment vertical="top" wrapText="1"/>
    </xf>
    <xf numFmtId="0" fontId="11" fillId="21" borderId="34" xfId="0" applyFont="1" applyFill="1" applyBorder="1" applyAlignment="1">
      <alignment horizontal="right"/>
    </xf>
    <xf numFmtId="0" fontId="11" fillId="21" borderId="25" xfId="0" applyFont="1" applyFill="1" applyBorder="1" applyAlignment="1">
      <alignment horizontal="right"/>
    </xf>
    <xf numFmtId="0" fontId="11" fillId="21" borderId="74" xfId="0" applyFont="1" applyFill="1" applyBorder="1"/>
    <xf numFmtId="165" fontId="1" fillId="21" borderId="34" xfId="2" applyFont="1" applyFill="1" applyBorder="1" applyAlignment="1">
      <alignment horizontal="right" vertical="top" wrapText="1"/>
    </xf>
    <xf numFmtId="167" fontId="1" fillId="21" borderId="39" xfId="2" applyNumberFormat="1" applyFont="1" applyFill="1" applyBorder="1" applyAlignment="1">
      <alignment horizontal="right" vertical="top" wrapText="1"/>
    </xf>
    <xf numFmtId="0" fontId="1" fillId="21" borderId="18" xfId="0" applyFont="1" applyFill="1" applyBorder="1" applyAlignment="1">
      <alignment horizontal="right" vertical="top" wrapText="1"/>
    </xf>
    <xf numFmtId="0" fontId="1" fillId="21" borderId="29" xfId="0" applyFont="1" applyFill="1" applyBorder="1" applyAlignment="1">
      <alignment horizontal="left" vertical="top" wrapText="1"/>
    </xf>
    <xf numFmtId="0" fontId="1" fillId="21" borderId="20" xfId="0" applyFont="1" applyFill="1" applyBorder="1" applyAlignment="1">
      <alignment horizontal="right" vertical="top" wrapText="1"/>
    </xf>
    <xf numFmtId="0" fontId="1" fillId="22" borderId="89" xfId="1" applyFill="1" applyBorder="1" applyAlignment="1">
      <alignment horizontal="left" vertical="top" wrapText="1"/>
    </xf>
    <xf numFmtId="0" fontId="1" fillId="22" borderId="57" xfId="1" applyFill="1" applyBorder="1" applyAlignment="1">
      <alignment horizontal="left" vertical="top" wrapText="1"/>
    </xf>
    <xf numFmtId="0" fontId="1" fillId="0" borderId="1" xfId="0" applyFont="1" applyBorder="1" applyAlignment="1">
      <alignment horizontal="left" vertical="top"/>
    </xf>
    <xf numFmtId="0" fontId="1" fillId="0" borderId="4" xfId="0" applyFont="1" applyBorder="1" applyAlignment="1">
      <alignment vertical="top"/>
    </xf>
    <xf numFmtId="0" fontId="1" fillId="0" borderId="4" xfId="1" applyBorder="1" applyAlignment="1">
      <alignment vertical="top"/>
    </xf>
    <xf numFmtId="165" fontId="1" fillId="0" borderId="5" xfId="2" applyFont="1" applyBorder="1" applyAlignment="1">
      <alignment horizontal="right" vertical="top" wrapText="1"/>
    </xf>
    <xf numFmtId="167" fontId="1" fillId="0" borderId="5" xfId="2" applyNumberFormat="1" applyFont="1" applyBorder="1" applyAlignment="1">
      <alignment horizontal="right" vertical="top" wrapText="1"/>
    </xf>
    <xf numFmtId="0" fontId="1" fillId="0" borderId="19" xfId="8" applyFont="1" applyBorder="1" applyAlignment="1">
      <alignment horizontal="left" vertical="top"/>
    </xf>
    <xf numFmtId="0" fontId="1" fillId="0" borderId="19" xfId="7" applyBorder="1" applyAlignment="1">
      <alignment vertical="top" wrapText="1"/>
    </xf>
    <xf numFmtId="0" fontId="1" fillId="21" borderId="3" xfId="1" applyFill="1" applyBorder="1" applyAlignment="1">
      <alignment horizontal="left" vertical="top"/>
    </xf>
    <xf numFmtId="0" fontId="1" fillId="0" borderId="57" xfId="0" applyFont="1" applyBorder="1" applyAlignment="1">
      <alignment horizontal="left" vertical="top" wrapText="1"/>
    </xf>
    <xf numFmtId="0" fontId="1" fillId="0" borderId="57" xfId="7" applyBorder="1" applyAlignment="1">
      <alignment horizontal="left" vertical="top"/>
    </xf>
    <xf numFmtId="0" fontId="1" fillId="0" borderId="0" xfId="0" applyFont="1" applyAlignment="1">
      <alignment horizontal="left" vertical="top" wrapText="1"/>
    </xf>
    <xf numFmtId="0" fontId="1" fillId="21" borderId="1" xfId="1" applyFill="1" applyBorder="1" applyAlignment="1">
      <alignment horizontal="left" vertical="top"/>
    </xf>
    <xf numFmtId="0" fontId="1" fillId="0" borderId="57" xfId="8" applyFont="1" applyBorder="1" applyAlignment="1">
      <alignment horizontal="left" vertical="top"/>
    </xf>
    <xf numFmtId="0" fontId="1" fillId="21" borderId="57" xfId="8" applyFont="1" applyFill="1" applyBorder="1" applyAlignment="1">
      <alignment horizontal="left" vertical="top"/>
    </xf>
    <xf numFmtId="0" fontId="1" fillId="21" borderId="21" xfId="8" applyFont="1" applyFill="1" applyBorder="1" applyAlignment="1">
      <alignment horizontal="left" vertical="top" wrapText="1"/>
    </xf>
    <xf numFmtId="0" fontId="1" fillId="0" borderId="57" xfId="8" applyFont="1" applyBorder="1" applyAlignment="1">
      <alignment horizontal="left" vertical="top" wrapText="1"/>
    </xf>
    <xf numFmtId="0" fontId="11" fillId="0" borderId="0" xfId="0" applyFont="1" applyAlignment="1">
      <alignment horizontal="left" vertical="top" wrapText="1"/>
    </xf>
    <xf numFmtId="0" fontId="1" fillId="0" borderId="21" xfId="8" applyFont="1" applyBorder="1" applyAlignment="1">
      <alignment horizontal="left" vertical="top" wrapText="1"/>
    </xf>
    <xf numFmtId="0" fontId="1" fillId="21" borderId="30" xfId="1" applyFill="1" applyBorder="1" applyAlignment="1">
      <alignment horizontal="left" vertical="top"/>
    </xf>
    <xf numFmtId="0" fontId="1" fillId="21" borderId="57" xfId="8" applyFont="1" applyFill="1" applyBorder="1" applyAlignment="1">
      <alignment horizontal="left" vertical="top" wrapText="1"/>
    </xf>
    <xf numFmtId="0" fontId="1" fillId="21" borderId="75" xfId="8" applyFont="1" applyFill="1" applyBorder="1" applyAlignment="1">
      <alignment horizontal="left" vertical="top" wrapText="1"/>
    </xf>
    <xf numFmtId="0" fontId="1" fillId="21" borderId="57" xfId="1" applyFill="1" applyBorder="1" applyAlignment="1">
      <alignment horizontal="left" vertical="top"/>
    </xf>
    <xf numFmtId="0" fontId="1" fillId="21" borderId="75" xfId="1" applyFill="1" applyBorder="1" applyAlignment="1">
      <alignment horizontal="left" vertical="top"/>
    </xf>
    <xf numFmtId="0" fontId="34" fillId="21" borderId="29" xfId="7" applyFont="1" applyFill="1" applyBorder="1" applyAlignment="1">
      <alignment horizontal="left" vertical="center"/>
    </xf>
    <xf numFmtId="171" fontId="1" fillId="0" borderId="74" xfId="7" applyNumberFormat="1" applyBorder="1" applyAlignment="1">
      <alignment horizontal="left" vertical="top"/>
    </xf>
    <xf numFmtId="0" fontId="1" fillId="0" borderId="19" xfId="7" applyBorder="1" applyAlignment="1">
      <alignment horizontal="left" vertical="top" wrapText="1"/>
    </xf>
    <xf numFmtId="0" fontId="1" fillId="0" borderId="1" xfId="1" applyBorder="1" applyAlignment="1">
      <alignment horizontal="right" vertical="top"/>
    </xf>
    <xf numFmtId="0" fontId="1" fillId="0" borderId="4" xfId="0" applyFont="1" applyBorder="1" applyAlignment="1">
      <alignment horizontal="left" vertical="top"/>
    </xf>
    <xf numFmtId="0" fontId="37" fillId="21" borderId="14" xfId="1" applyFont="1" applyFill="1" applyBorder="1" applyAlignment="1">
      <alignment vertical="center"/>
    </xf>
    <xf numFmtId="166" fontId="35" fillId="21" borderId="0" xfId="7" applyNumberFormat="1" applyFont="1" applyFill="1" applyAlignment="1">
      <alignment horizontal="center" vertical="center"/>
    </xf>
    <xf numFmtId="166" fontId="1" fillId="21" borderId="0" xfId="7" applyNumberFormat="1" applyFill="1" applyAlignment="1">
      <alignment horizontal="center" vertical="center"/>
    </xf>
    <xf numFmtId="166" fontId="37" fillId="21" borderId="0" xfId="7" applyNumberFormat="1" applyFont="1" applyFill="1" applyAlignment="1">
      <alignment horizontal="center" vertical="center"/>
    </xf>
    <xf numFmtId="0" fontId="1" fillId="21" borderId="61" xfId="1" applyFill="1" applyBorder="1"/>
    <xf numFmtId="0" fontId="1" fillId="21" borderId="7" xfId="1" applyFill="1" applyBorder="1" applyAlignment="1">
      <alignment horizontal="left" vertical="top" wrapText="1"/>
    </xf>
    <xf numFmtId="165" fontId="1" fillId="21" borderId="14" xfId="2" applyFont="1" applyFill="1" applyBorder="1" applyAlignment="1">
      <alignment horizontal="right" vertical="top" wrapText="1"/>
    </xf>
    <xf numFmtId="165" fontId="1" fillId="21" borderId="14" xfId="6" applyFont="1" applyFill="1" applyBorder="1" applyAlignment="1">
      <alignment horizontal="right" vertical="top" wrapText="1"/>
    </xf>
    <xf numFmtId="166" fontId="1" fillId="21" borderId="13" xfId="3" applyFont="1" applyFill="1" applyBorder="1" applyAlignment="1">
      <alignment horizontal="right" vertical="top" wrapText="1"/>
    </xf>
    <xf numFmtId="166" fontId="1" fillId="0" borderId="91" xfId="3" applyFont="1" applyBorder="1" applyAlignment="1">
      <alignment horizontal="right" vertical="top" wrapText="1"/>
    </xf>
    <xf numFmtId="165" fontId="1" fillId="0" borderId="92" xfId="2" applyFont="1" applyBorder="1" applyAlignment="1">
      <alignment horizontal="right" vertical="top" wrapText="1"/>
    </xf>
    <xf numFmtId="166" fontId="1" fillId="0" borderId="12" xfId="3" applyFont="1" applyBorder="1" applyAlignment="1">
      <alignment horizontal="right" vertical="top" wrapText="1"/>
    </xf>
    <xf numFmtId="165" fontId="1" fillId="0" borderId="93" xfId="2" applyFont="1" applyBorder="1" applyAlignment="1">
      <alignment horizontal="right" vertical="top" wrapText="1"/>
    </xf>
    <xf numFmtId="166" fontId="1" fillId="0" borderId="94" xfId="3" applyFont="1" applyBorder="1" applyAlignment="1">
      <alignment horizontal="right" vertical="top" wrapText="1"/>
    </xf>
    <xf numFmtId="165" fontId="1" fillId="0" borderId="93" xfId="2" applyFont="1" applyFill="1" applyBorder="1" applyAlignment="1">
      <alignment horizontal="right" vertical="top" wrapText="1"/>
    </xf>
    <xf numFmtId="166" fontId="1" fillId="0" borderId="94" xfId="3" applyFont="1" applyFill="1" applyBorder="1" applyAlignment="1">
      <alignment horizontal="right" vertical="top" wrapText="1"/>
    </xf>
    <xf numFmtId="165" fontId="1" fillId="0" borderId="2" xfId="6" applyFont="1" applyFill="1" applyBorder="1" applyAlignment="1">
      <alignment horizontal="right" vertical="top" wrapText="1"/>
    </xf>
    <xf numFmtId="165" fontId="1" fillId="0" borderId="19" xfId="2" applyFont="1" applyFill="1" applyBorder="1" applyAlignment="1">
      <alignment horizontal="right" vertical="top" wrapText="1"/>
    </xf>
    <xf numFmtId="164" fontId="1" fillId="21" borderId="14" xfId="2" applyNumberFormat="1" applyFont="1" applyFill="1" applyBorder="1" applyAlignment="1">
      <alignment horizontal="right" vertical="top" wrapText="1"/>
    </xf>
    <xf numFmtId="165" fontId="1" fillId="21" borderId="10" xfId="2" applyFont="1" applyFill="1" applyBorder="1" applyAlignment="1">
      <alignment horizontal="right" vertical="top" wrapText="1"/>
    </xf>
    <xf numFmtId="166" fontId="1" fillId="21" borderId="13" xfId="3" applyFont="1" applyFill="1" applyBorder="1" applyAlignment="1">
      <alignment horizontal="right" vertical="top"/>
    </xf>
    <xf numFmtId="164" fontId="1" fillId="21" borderId="10" xfId="2" applyNumberFormat="1" applyFont="1" applyFill="1" applyBorder="1" applyAlignment="1">
      <alignment horizontal="right" vertical="top" wrapText="1"/>
    </xf>
    <xf numFmtId="2" fontId="13" fillId="21" borderId="0" xfId="4" applyNumberFormat="1" applyFont="1" applyFill="1" applyBorder="1" applyAlignment="1">
      <alignment horizontal="right" vertical="top"/>
    </xf>
    <xf numFmtId="166" fontId="1" fillId="21" borderId="12" xfId="3" applyFont="1" applyFill="1" applyBorder="1" applyAlignment="1">
      <alignment horizontal="right" vertical="top" wrapText="1"/>
    </xf>
    <xf numFmtId="0" fontId="1" fillId="6" borderId="35" xfId="1" applyFill="1" applyBorder="1" applyAlignment="1">
      <alignment horizontal="left" vertical="top" wrapText="1"/>
    </xf>
    <xf numFmtId="0" fontId="1" fillId="6" borderId="1" xfId="1" applyFill="1" applyBorder="1" applyAlignment="1">
      <alignment horizontal="right" vertical="top" wrapText="1"/>
    </xf>
    <xf numFmtId="0" fontId="1" fillId="6" borderId="2" xfId="1" applyFill="1" applyBorder="1" applyAlignment="1">
      <alignment horizontal="right" vertical="top" wrapText="1"/>
    </xf>
    <xf numFmtId="0" fontId="1" fillId="6" borderId="2" xfId="1" applyFill="1" applyBorder="1" applyAlignment="1">
      <alignment horizontal="right" vertical="center" wrapText="1"/>
    </xf>
    <xf numFmtId="0" fontId="1" fillId="6" borderId="41" xfId="1" applyFill="1" applyBorder="1" applyAlignment="1">
      <alignment horizontal="right" vertical="center" wrapText="1"/>
    </xf>
    <xf numFmtId="2" fontId="13" fillId="6" borderId="4" xfId="4" applyNumberFormat="1" applyFont="1" applyFill="1" applyBorder="1" applyAlignment="1">
      <alignment horizontal="right" vertical="center"/>
    </xf>
    <xf numFmtId="166" fontId="1" fillId="0" borderId="30" xfId="3" applyFont="1" applyBorder="1" applyAlignment="1">
      <alignment horizontal="right" vertical="top"/>
    </xf>
    <xf numFmtId="0" fontId="1" fillId="0" borderId="9" xfId="1" applyBorder="1" applyAlignment="1">
      <alignment horizontal="right" vertical="top"/>
    </xf>
    <xf numFmtId="165" fontId="1" fillId="21" borderId="0" xfId="2" applyFont="1" applyFill="1" applyBorder="1" applyAlignment="1">
      <alignment horizontal="right" vertical="top"/>
    </xf>
    <xf numFmtId="165" fontId="13" fillId="21" borderId="34" xfId="0" applyNumberFormat="1" applyFont="1" applyFill="1" applyBorder="1" applyAlignment="1">
      <alignment horizontal="right" vertical="top" shrinkToFit="1"/>
    </xf>
    <xf numFmtId="165" fontId="13" fillId="0" borderId="18" xfId="0" applyNumberFormat="1" applyFont="1" applyBorder="1" applyAlignment="1">
      <alignment horizontal="right" vertical="top" shrinkToFit="1"/>
    </xf>
    <xf numFmtId="2" fontId="1" fillId="0" borderId="18" xfId="0" applyNumberFormat="1" applyFont="1" applyBorder="1" applyAlignment="1">
      <alignment horizontal="right" vertical="top" wrapText="1"/>
    </xf>
    <xf numFmtId="2" fontId="1" fillId="21" borderId="0" xfId="1" applyNumberFormat="1" applyFill="1" applyAlignment="1">
      <alignment horizontal="right" vertical="top"/>
    </xf>
    <xf numFmtId="165" fontId="1" fillId="21" borderId="0" xfId="6" applyFont="1" applyFill="1" applyBorder="1" applyAlignment="1">
      <alignment horizontal="right" vertical="top"/>
    </xf>
    <xf numFmtId="1" fontId="1" fillId="21" borderId="0" xfId="5" applyNumberFormat="1" applyFont="1" applyFill="1" applyBorder="1" applyAlignment="1">
      <alignment horizontal="right" vertical="top"/>
    </xf>
    <xf numFmtId="2" fontId="11" fillId="21" borderId="34" xfId="0" applyNumberFormat="1" applyFont="1" applyFill="1" applyBorder="1" applyAlignment="1">
      <alignment horizontal="right" vertical="top" wrapText="1"/>
    </xf>
    <xf numFmtId="0" fontId="11" fillId="21" borderId="34" xfId="0" applyFont="1" applyFill="1" applyBorder="1" applyAlignment="1">
      <alignment horizontal="right" vertical="top" wrapText="1"/>
    </xf>
    <xf numFmtId="1" fontId="11" fillId="21" borderId="25" xfId="0" applyNumberFormat="1" applyFont="1" applyFill="1" applyBorder="1" applyAlignment="1">
      <alignment horizontal="right" vertical="top" wrapText="1"/>
    </xf>
    <xf numFmtId="2" fontId="13" fillId="0" borderId="18" xfId="0" applyNumberFormat="1" applyFont="1" applyBorder="1" applyAlignment="1">
      <alignment horizontal="right" vertical="top" shrinkToFit="1"/>
    </xf>
    <xf numFmtId="2" fontId="11" fillId="0" borderId="18" xfId="0" applyNumberFormat="1" applyFont="1" applyBorder="1" applyAlignment="1">
      <alignment horizontal="right" vertical="top" wrapText="1"/>
    </xf>
    <xf numFmtId="0" fontId="35" fillId="26" borderId="18" xfId="0" applyFont="1" applyFill="1" applyBorder="1" applyAlignment="1">
      <alignment horizontal="right" vertical="center" wrapText="1"/>
    </xf>
    <xf numFmtId="2" fontId="35" fillId="26" borderId="18" xfId="0" applyNumberFormat="1" applyFont="1" applyFill="1" applyBorder="1" applyAlignment="1">
      <alignment horizontal="right" vertical="center" wrapText="1"/>
    </xf>
    <xf numFmtId="165" fontId="1" fillId="0" borderId="30" xfId="2" applyFont="1" applyBorder="1" applyAlignment="1">
      <alignment horizontal="right"/>
    </xf>
    <xf numFmtId="166" fontId="1" fillId="0" borderId="27" xfId="3" applyFont="1" applyBorder="1" applyAlignment="1">
      <alignment horizontal="right"/>
    </xf>
    <xf numFmtId="166" fontId="1" fillId="0" borderId="8" xfId="3" applyFont="1" applyBorder="1" applyAlignment="1">
      <alignment horizontal="right"/>
    </xf>
    <xf numFmtId="0" fontId="1" fillId="0" borderId="8" xfId="1" applyBorder="1" applyAlignment="1">
      <alignment horizontal="right" vertical="top"/>
    </xf>
    <xf numFmtId="165" fontId="1" fillId="21" borderId="10" xfId="2" applyFont="1" applyFill="1" applyBorder="1" applyAlignment="1">
      <alignment horizontal="right" vertical="top"/>
    </xf>
    <xf numFmtId="166" fontId="1" fillId="21" borderId="10" xfId="3" applyFont="1" applyFill="1" applyBorder="1" applyAlignment="1">
      <alignment horizontal="right" vertical="top"/>
    </xf>
    <xf numFmtId="165" fontId="1" fillId="21" borderId="10" xfId="6" applyFont="1" applyFill="1" applyBorder="1" applyAlignment="1">
      <alignment horizontal="right" vertical="top"/>
    </xf>
    <xf numFmtId="1" fontId="1" fillId="21" borderId="12" xfId="5" applyNumberFormat="1" applyFont="1" applyFill="1" applyBorder="1" applyAlignment="1">
      <alignment horizontal="right" vertical="top"/>
    </xf>
    <xf numFmtId="0" fontId="7" fillId="21" borderId="0" xfId="0" applyFont="1" applyFill="1" applyAlignment="1">
      <alignment vertical="top" wrapText="1"/>
    </xf>
    <xf numFmtId="2" fontId="7" fillId="21" borderId="0" xfId="1" applyNumberFormat="1" applyFont="1" applyFill="1" applyAlignment="1">
      <alignment vertical="top"/>
    </xf>
    <xf numFmtId="4" fontId="7" fillId="21" borderId="0" xfId="1" applyNumberFormat="1" applyFont="1" applyFill="1" applyAlignment="1">
      <alignment vertical="top"/>
    </xf>
    <xf numFmtId="0" fontId="32" fillId="21" borderId="0" xfId="1" applyFont="1" applyFill="1" applyAlignment="1">
      <alignment horizontal="left" vertical="top"/>
    </xf>
    <xf numFmtId="0" fontId="32" fillId="21" borderId="0" xfId="0" applyFont="1" applyFill="1" applyAlignment="1">
      <alignment vertical="top" wrapText="1"/>
    </xf>
    <xf numFmtId="2" fontId="32" fillId="21" borderId="0" xfId="1" applyNumberFormat="1" applyFont="1" applyFill="1" applyAlignment="1">
      <alignment vertical="top"/>
    </xf>
    <xf numFmtId="4" fontId="32" fillId="21" borderId="0" xfId="1" applyNumberFormat="1" applyFont="1" applyFill="1" applyAlignment="1">
      <alignment vertical="top"/>
    </xf>
    <xf numFmtId="0" fontId="32" fillId="21" borderId="0" xfId="1" applyFont="1" applyFill="1" applyAlignment="1">
      <alignment vertical="top"/>
    </xf>
    <xf numFmtId="0" fontId="33" fillId="21" borderId="0" xfId="1" applyFont="1" applyFill="1" applyAlignment="1">
      <alignment vertical="top"/>
    </xf>
    <xf numFmtId="4" fontId="1" fillId="21" borderId="0" xfId="1" applyNumberFormat="1" applyFill="1" applyAlignment="1">
      <alignment vertical="top"/>
    </xf>
    <xf numFmtId="166" fontId="35" fillId="21" borderId="0" xfId="7" applyNumberFormat="1" applyFont="1" applyFill="1" applyAlignment="1">
      <alignment horizontal="left" vertical="center"/>
    </xf>
    <xf numFmtId="3" fontId="35" fillId="21" borderId="0" xfId="7" applyNumberFormat="1" applyFont="1" applyFill="1" applyAlignment="1">
      <alignment horizontal="left" vertical="center"/>
    </xf>
    <xf numFmtId="170" fontId="35" fillId="21" borderId="0" xfId="7" applyNumberFormat="1" applyFont="1" applyFill="1" applyAlignment="1">
      <alignment horizontal="left" vertical="center"/>
    </xf>
    <xf numFmtId="0" fontId="41" fillId="21" borderId="0" xfId="0" applyFont="1" applyFill="1" applyAlignment="1">
      <alignment horizontal="left" vertical="center"/>
    </xf>
    <xf numFmtId="0" fontId="1" fillId="21" borderId="10" xfId="1" applyFill="1" applyBorder="1" applyAlignment="1">
      <alignment vertical="top" wrapText="1"/>
    </xf>
    <xf numFmtId="0" fontId="1" fillId="21" borderId="12" xfId="1" applyFill="1" applyBorder="1" applyAlignment="1">
      <alignment vertical="top" wrapText="1"/>
    </xf>
    <xf numFmtId="0" fontId="1" fillId="0" borderId="9" xfId="1" applyBorder="1" applyAlignment="1">
      <alignment horizontal="right" vertical="top" indent="1"/>
    </xf>
    <xf numFmtId="0" fontId="1" fillId="0" borderId="8" xfId="1" applyBorder="1" applyAlignment="1">
      <alignment horizontal="right" vertical="top" indent="1"/>
    </xf>
    <xf numFmtId="0" fontId="1" fillId="0" borderId="8" xfId="1" applyBorder="1" applyAlignment="1">
      <alignment horizontal="left" vertical="top"/>
    </xf>
    <xf numFmtId="0" fontId="1" fillId="0" borderId="8" xfId="1" applyBorder="1" applyAlignment="1">
      <alignment vertical="top" wrapText="1"/>
    </xf>
    <xf numFmtId="165" fontId="25" fillId="0" borderId="5" xfId="2" applyFont="1" applyBorder="1" applyAlignment="1">
      <alignment horizontal="right" vertical="top"/>
    </xf>
    <xf numFmtId="166" fontId="25" fillId="0" borderId="5" xfId="3" applyFont="1" applyBorder="1" applyAlignment="1">
      <alignment vertical="top"/>
    </xf>
    <xf numFmtId="0" fontId="1" fillId="28" borderId="18" xfId="7" applyFill="1" applyBorder="1" applyAlignment="1">
      <alignment horizontal="left" vertical="top" wrapText="1"/>
    </xf>
    <xf numFmtId="0" fontId="35" fillId="38" borderId="24" xfId="7" applyFont="1" applyFill="1" applyBorder="1" applyAlignment="1" applyProtection="1">
      <alignment horizontal="center" vertical="center" wrapText="1"/>
      <protection locked="0"/>
    </xf>
    <xf numFmtId="0" fontId="35" fillId="38" borderId="34" xfId="7" applyFont="1" applyFill="1" applyBorder="1" applyAlignment="1" applyProtection="1">
      <alignment horizontal="center" vertical="center" wrapText="1"/>
      <protection locked="0"/>
    </xf>
    <xf numFmtId="171" fontId="35" fillId="38" borderId="34" xfId="7" applyNumberFormat="1" applyFont="1" applyFill="1" applyBorder="1" applyAlignment="1" applyProtection="1">
      <alignment horizontal="center" vertical="center" wrapText="1"/>
      <protection locked="0"/>
    </xf>
    <xf numFmtId="171" fontId="35" fillId="38" borderId="34" xfId="7" applyNumberFormat="1" applyFont="1" applyFill="1" applyBorder="1" applyAlignment="1" applyProtection="1">
      <alignment horizontal="center" vertical="center"/>
      <protection locked="0"/>
    </xf>
    <xf numFmtId="170" fontId="35" fillId="38" borderId="34" xfId="7" applyNumberFormat="1" applyFont="1" applyFill="1" applyBorder="1" applyAlignment="1">
      <alignment horizontal="center" vertical="center" wrapText="1"/>
    </xf>
    <xf numFmtId="2" fontId="35" fillId="38" borderId="34" xfId="7" applyNumberFormat="1" applyFont="1" applyFill="1" applyBorder="1" applyAlignment="1" applyProtection="1">
      <alignment horizontal="center" vertical="center" wrapText="1"/>
      <protection locked="0"/>
    </xf>
    <xf numFmtId="170" fontId="35" fillId="38" borderId="25" xfId="7" applyNumberFormat="1" applyFont="1" applyFill="1" applyBorder="1" applyAlignment="1" applyProtection="1">
      <alignment horizontal="center" vertical="center" wrapText="1"/>
      <protection locked="0"/>
    </xf>
    <xf numFmtId="2" fontId="44" fillId="38" borderId="34" xfId="7" applyNumberFormat="1" applyFont="1" applyFill="1" applyBorder="1" applyAlignment="1" applyProtection="1">
      <alignment horizontal="center" vertical="center" wrapText="1"/>
      <protection locked="0"/>
    </xf>
    <xf numFmtId="165" fontId="1" fillId="0" borderId="18" xfId="9" applyNumberFormat="1" applyFont="1" applyBorder="1" applyAlignment="1">
      <alignment vertical="top" wrapText="1"/>
    </xf>
    <xf numFmtId="165" fontId="1" fillId="0" borderId="18" xfId="9" applyNumberFormat="1" applyFont="1" applyBorder="1" applyAlignment="1">
      <alignment horizontal="right" vertical="top" wrapText="1"/>
    </xf>
    <xf numFmtId="0" fontId="5" fillId="21" borderId="45" xfId="7" applyFont="1" applyFill="1" applyBorder="1"/>
    <xf numFmtId="165" fontId="1" fillId="0" borderId="4" xfId="2" applyFont="1" applyFill="1" applyBorder="1" applyAlignment="1">
      <alignment vertical="top"/>
    </xf>
    <xf numFmtId="165" fontId="1" fillId="0" borderId="3" xfId="2" applyFont="1" applyFill="1" applyBorder="1" applyAlignment="1">
      <alignment vertical="top"/>
    </xf>
    <xf numFmtId="165" fontId="1" fillId="0" borderId="1" xfId="2" applyFont="1" applyFill="1" applyBorder="1" applyAlignment="1">
      <alignment vertical="top"/>
    </xf>
    <xf numFmtId="0" fontId="0" fillId="21" borderId="0" xfId="0" applyFill="1" applyAlignment="1">
      <alignment horizontal="center" vertical="center"/>
    </xf>
    <xf numFmtId="0" fontId="1" fillId="0" borderId="4" xfId="1" applyBorder="1" applyAlignment="1">
      <alignment horizontal="left" vertical="top"/>
    </xf>
    <xf numFmtId="0" fontId="1" fillId="0" borderId="3" xfId="1" applyBorder="1" applyAlignment="1">
      <alignment horizontal="left" vertical="top"/>
    </xf>
    <xf numFmtId="0" fontId="1" fillId="0" borderId="1" xfId="1" applyBorder="1" applyAlignment="1">
      <alignment horizontal="left" vertical="top"/>
    </xf>
    <xf numFmtId="0" fontId="1" fillId="21" borderId="0" xfId="1" applyFill="1" applyAlignment="1">
      <alignment horizontal="center" vertical="center" wrapText="1"/>
    </xf>
    <xf numFmtId="0" fontId="36" fillId="21" borderId="0" xfId="1" applyFont="1" applyFill="1" applyAlignment="1">
      <alignment horizontal="center" vertical="center"/>
    </xf>
    <xf numFmtId="0" fontId="35" fillId="26" borderId="2" xfId="1" applyFont="1" applyFill="1" applyBorder="1" applyAlignment="1">
      <alignment horizontal="left" vertical="center" wrapText="1"/>
    </xf>
    <xf numFmtId="0" fontId="35" fillId="26" borderId="2" xfId="1" applyFont="1" applyFill="1" applyBorder="1" applyAlignment="1">
      <alignment horizontal="center" vertical="center" wrapText="1"/>
    </xf>
    <xf numFmtId="0" fontId="37" fillId="4" borderId="5" xfId="1" applyFont="1" applyFill="1" applyBorder="1" applyAlignment="1">
      <alignment horizontal="left" vertical="center" wrapText="1"/>
    </xf>
    <xf numFmtId="0" fontId="37" fillId="4" borderId="10" xfId="1" applyFont="1" applyFill="1" applyBorder="1" applyAlignment="1">
      <alignment horizontal="left" vertical="center" wrapText="1"/>
    </xf>
    <xf numFmtId="0" fontId="37" fillId="4" borderId="12" xfId="1" applyFont="1" applyFill="1" applyBorder="1" applyAlignment="1">
      <alignment horizontal="left" vertical="center" wrapText="1"/>
    </xf>
    <xf numFmtId="0" fontId="34" fillId="5" borderId="5" xfId="1" applyFont="1" applyFill="1" applyBorder="1" applyAlignment="1">
      <alignment horizontal="left" vertical="center" wrapText="1"/>
    </xf>
    <xf numFmtId="0" fontId="34" fillId="5" borderId="10" xfId="1" applyFont="1" applyFill="1" applyBorder="1" applyAlignment="1">
      <alignment horizontal="left" vertical="center" wrapText="1"/>
    </xf>
    <xf numFmtId="0" fontId="34" fillId="5" borderId="12" xfId="1" applyFont="1" applyFill="1" applyBorder="1" applyAlignment="1">
      <alignment horizontal="left" vertical="center" wrapText="1"/>
    </xf>
    <xf numFmtId="0" fontId="1" fillId="0" borderId="4" xfId="1" applyBorder="1" applyAlignment="1">
      <alignment horizontal="left" vertical="top" wrapText="1"/>
    </xf>
    <xf numFmtId="0" fontId="1" fillId="0" borderId="3" xfId="1" applyBorder="1" applyAlignment="1">
      <alignment horizontal="left" vertical="top" wrapText="1"/>
    </xf>
    <xf numFmtId="0" fontId="1" fillId="0" borderId="1" xfId="1" applyBorder="1" applyAlignment="1">
      <alignment horizontal="left" vertical="top" wrapText="1"/>
    </xf>
    <xf numFmtId="0" fontId="35" fillId="26" borderId="7" xfId="1" applyFont="1" applyFill="1" applyBorder="1" applyAlignment="1">
      <alignment horizontal="left" vertical="center" wrapText="1"/>
    </xf>
    <xf numFmtId="0" fontId="35" fillId="26" borderId="13" xfId="1" applyFont="1" applyFill="1" applyBorder="1" applyAlignment="1">
      <alignment horizontal="left" vertical="center" wrapText="1"/>
    </xf>
    <xf numFmtId="0" fontId="35" fillId="26" borderId="9" xfId="1" applyFont="1" applyFill="1" applyBorder="1" applyAlignment="1">
      <alignment horizontal="left" vertical="center" wrapText="1"/>
    </xf>
    <xf numFmtId="0" fontId="35" fillId="26" borderId="6" xfId="1" applyFont="1" applyFill="1" applyBorder="1" applyAlignment="1">
      <alignment horizontal="left" vertical="center" wrapText="1"/>
    </xf>
    <xf numFmtId="0" fontId="35" fillId="26" borderId="10" xfId="1" applyFont="1" applyFill="1" applyBorder="1" applyAlignment="1">
      <alignment horizontal="center" vertical="center" wrapText="1"/>
    </xf>
    <xf numFmtId="0" fontId="35" fillId="26" borderId="12" xfId="1" applyFont="1" applyFill="1" applyBorder="1" applyAlignment="1">
      <alignment horizontal="center" vertical="center" wrapText="1"/>
    </xf>
    <xf numFmtId="0" fontId="2" fillId="21" borderId="0" xfId="1" applyFont="1" applyFill="1" applyAlignment="1">
      <alignment horizontal="left" vertical="center" wrapText="1"/>
    </xf>
    <xf numFmtId="0" fontId="5" fillId="21" borderId="0" xfId="1" applyFont="1" applyFill="1" applyAlignment="1">
      <alignment horizontal="left" vertical="center" wrapText="1"/>
    </xf>
    <xf numFmtId="0" fontId="35" fillId="4" borderId="5" xfId="1" applyFont="1" applyFill="1" applyBorder="1" applyAlignment="1">
      <alignment horizontal="left" vertical="center" wrapText="1"/>
    </xf>
    <xf numFmtId="0" fontId="35" fillId="4" borderId="10" xfId="1" applyFont="1" applyFill="1" applyBorder="1" applyAlignment="1">
      <alignment horizontal="left" vertical="center" wrapText="1"/>
    </xf>
    <xf numFmtId="0" fontId="35" fillId="4" borderId="12" xfId="1" applyFont="1" applyFill="1" applyBorder="1" applyAlignment="1">
      <alignment horizontal="left" vertical="center" wrapText="1"/>
    </xf>
    <xf numFmtId="0" fontId="1" fillId="21" borderId="0" xfId="1" applyFill="1" applyAlignment="1">
      <alignment horizontal="right" vertical="center"/>
    </xf>
    <xf numFmtId="0" fontId="36" fillId="21" borderId="0" xfId="1" applyFont="1" applyFill="1" applyAlignment="1">
      <alignment horizontal="center" vertical="center" wrapText="1"/>
    </xf>
    <xf numFmtId="0" fontId="1" fillId="28" borderId="23" xfId="7" applyFill="1" applyBorder="1" applyAlignment="1">
      <alignment horizontal="right" vertical="top"/>
    </xf>
    <xf numFmtId="0" fontId="1" fillId="28" borderId="20" xfId="0" applyFont="1" applyFill="1" applyBorder="1" applyAlignment="1">
      <alignment horizontal="right" vertical="top"/>
    </xf>
    <xf numFmtId="0" fontId="1" fillId="28" borderId="19" xfId="0" applyFont="1" applyFill="1" applyBorder="1" applyAlignment="1">
      <alignment horizontal="right" vertical="top"/>
    </xf>
    <xf numFmtId="0" fontId="47" fillId="8" borderId="24" xfId="7" applyFont="1" applyFill="1" applyBorder="1" applyAlignment="1">
      <alignment horizontal="left" vertical="center"/>
    </xf>
    <xf numFmtId="0" fontId="47" fillId="8" borderId="34" xfId="7" applyFont="1" applyFill="1" applyBorder="1" applyAlignment="1">
      <alignment horizontal="left" vertical="center"/>
    </xf>
    <xf numFmtId="0" fontId="47" fillId="8" borderId="25" xfId="7" applyFont="1" applyFill="1" applyBorder="1" applyAlignment="1">
      <alignment horizontal="left" vertical="center"/>
    </xf>
    <xf numFmtId="0" fontId="47" fillId="19" borderId="24" xfId="7" applyFont="1" applyFill="1" applyBorder="1" applyAlignment="1">
      <alignment horizontal="left" vertical="center"/>
    </xf>
    <xf numFmtId="0" fontId="47" fillId="19" borderId="34" xfId="7" applyFont="1" applyFill="1" applyBorder="1" applyAlignment="1">
      <alignment horizontal="left" vertical="center"/>
    </xf>
    <xf numFmtId="0" fontId="47" fillId="19" borderId="25" xfId="7" applyFont="1" applyFill="1" applyBorder="1" applyAlignment="1">
      <alignment horizontal="left" vertical="center"/>
    </xf>
    <xf numFmtId="0" fontId="47" fillId="23" borderId="24" xfId="7" applyFont="1" applyFill="1" applyBorder="1" applyAlignment="1">
      <alignment horizontal="left" vertical="center"/>
    </xf>
    <xf numFmtId="0" fontId="47" fillId="23" borderId="34" xfId="7" applyFont="1" applyFill="1" applyBorder="1" applyAlignment="1">
      <alignment horizontal="left" vertical="center"/>
    </xf>
    <xf numFmtId="0" fontId="47" fillId="23" borderId="25" xfId="7" applyFont="1" applyFill="1" applyBorder="1" applyAlignment="1">
      <alignment horizontal="left" vertical="center"/>
    </xf>
    <xf numFmtId="0" fontId="47" fillId="3" borderId="24" xfId="7" applyFont="1" applyFill="1" applyBorder="1" applyAlignment="1">
      <alignment horizontal="left" vertical="center"/>
    </xf>
    <xf numFmtId="0" fontId="47" fillId="3" borderId="34" xfId="7" applyFont="1" applyFill="1" applyBorder="1" applyAlignment="1">
      <alignment horizontal="left" vertical="center"/>
    </xf>
    <xf numFmtId="0" fontId="47" fillId="3" borderId="25" xfId="7" applyFont="1" applyFill="1" applyBorder="1" applyAlignment="1">
      <alignment horizontal="left" vertical="center"/>
    </xf>
    <xf numFmtId="0" fontId="47" fillId="13" borderId="24" xfId="7" applyFont="1" applyFill="1" applyBorder="1" applyAlignment="1">
      <alignment horizontal="left" vertical="center"/>
    </xf>
    <xf numFmtId="0" fontId="47" fillId="13" borderId="34" xfId="7" applyFont="1" applyFill="1" applyBorder="1" applyAlignment="1">
      <alignment horizontal="left" vertical="center"/>
    </xf>
    <xf numFmtId="0" fontId="47" fillId="13" borderId="25" xfId="7" applyFont="1" applyFill="1" applyBorder="1" applyAlignment="1">
      <alignment horizontal="left" vertical="center"/>
    </xf>
    <xf numFmtId="0" fontId="47" fillId="15" borderId="24" xfId="7" applyFont="1" applyFill="1" applyBorder="1" applyAlignment="1">
      <alignment horizontal="left" vertical="center"/>
    </xf>
    <xf numFmtId="0" fontId="47" fillId="15" borderId="34" xfId="7" applyFont="1" applyFill="1" applyBorder="1" applyAlignment="1">
      <alignment horizontal="left" vertical="center"/>
    </xf>
    <xf numFmtId="0" fontId="47" fillId="15" borderId="25" xfId="7" applyFont="1" applyFill="1" applyBorder="1" applyAlignment="1">
      <alignment horizontal="left" vertical="center"/>
    </xf>
    <xf numFmtId="0" fontId="47" fillId="17" borderId="24" xfId="7" applyFont="1" applyFill="1" applyBorder="1" applyAlignment="1">
      <alignment horizontal="left" vertical="center"/>
    </xf>
    <xf numFmtId="0" fontId="47" fillId="17" borderId="34" xfId="7" applyFont="1" applyFill="1" applyBorder="1" applyAlignment="1">
      <alignment horizontal="left" vertical="center"/>
    </xf>
    <xf numFmtId="0" fontId="47" fillId="17" borderId="25" xfId="7" applyFont="1" applyFill="1" applyBorder="1" applyAlignment="1">
      <alignment horizontal="left" vertical="center"/>
    </xf>
    <xf numFmtId="0" fontId="35" fillId="36" borderId="29" xfId="1" applyFont="1" applyFill="1" applyBorder="1" applyAlignment="1">
      <alignment horizontal="center" vertical="center" wrapText="1"/>
    </xf>
    <xf numFmtId="0" fontId="35" fillId="36" borderId="28" xfId="1" applyFont="1" applyFill="1" applyBorder="1" applyAlignment="1">
      <alignment horizontal="center" vertical="center" wrapText="1"/>
    </xf>
    <xf numFmtId="0" fontId="47" fillId="8" borderId="24" xfId="9" applyFont="1" applyFill="1" applyBorder="1" applyAlignment="1">
      <alignment horizontal="left" vertical="center" wrapText="1"/>
    </xf>
    <xf numFmtId="0" fontId="47" fillId="8" borderId="34" xfId="9" applyFont="1" applyFill="1" applyBorder="1" applyAlignment="1">
      <alignment horizontal="left" vertical="center" wrapText="1"/>
    </xf>
    <xf numFmtId="0" fontId="47" fillId="8" borderId="25" xfId="9" applyFont="1" applyFill="1" applyBorder="1" applyAlignment="1">
      <alignment horizontal="left" vertical="center" wrapText="1"/>
    </xf>
    <xf numFmtId="0" fontId="45" fillId="44" borderId="24" xfId="9" applyFont="1" applyFill="1" applyBorder="1" applyAlignment="1">
      <alignment horizontal="left" vertical="center" wrapText="1"/>
    </xf>
    <xf numFmtId="0" fontId="45" fillId="44" borderId="34" xfId="9" applyFont="1" applyFill="1" applyBorder="1" applyAlignment="1">
      <alignment horizontal="left" vertical="center" wrapText="1"/>
    </xf>
    <xf numFmtId="0" fontId="45" fillId="44" borderId="25" xfId="9" applyFont="1" applyFill="1" applyBorder="1" applyAlignment="1">
      <alignment horizontal="left" vertical="center" wrapText="1"/>
    </xf>
    <xf numFmtId="0" fontId="45" fillId="40" borderId="24" xfId="9" applyFont="1" applyFill="1" applyBorder="1" applyAlignment="1">
      <alignment horizontal="left" vertical="center" wrapText="1"/>
    </xf>
    <xf numFmtId="0" fontId="45" fillId="40" borderId="34" xfId="9" applyFont="1" applyFill="1" applyBorder="1" applyAlignment="1">
      <alignment horizontal="left" vertical="center" wrapText="1"/>
    </xf>
    <xf numFmtId="0" fontId="45" fillId="40" borderId="25" xfId="9" applyFont="1" applyFill="1" applyBorder="1" applyAlignment="1">
      <alignment horizontal="left" vertical="center" wrapText="1"/>
    </xf>
    <xf numFmtId="0" fontId="45" fillId="42" borderId="24" xfId="9" applyFont="1" applyFill="1" applyBorder="1" applyAlignment="1">
      <alignment horizontal="left" vertical="center" wrapText="1"/>
    </xf>
    <xf numFmtId="0" fontId="45" fillId="42" borderId="34" xfId="9" applyFont="1" applyFill="1" applyBorder="1" applyAlignment="1">
      <alignment horizontal="left" vertical="center" wrapText="1"/>
    </xf>
    <xf numFmtId="0" fontId="45" fillId="42" borderId="25" xfId="9" applyFont="1" applyFill="1" applyBorder="1" applyAlignment="1">
      <alignment horizontal="left" vertical="center" wrapText="1"/>
    </xf>
    <xf numFmtId="0" fontId="45" fillId="43" borderId="24" xfId="9" applyFont="1" applyFill="1" applyBorder="1" applyAlignment="1">
      <alignment horizontal="center" vertical="center" wrapText="1"/>
    </xf>
    <xf numFmtId="0" fontId="45" fillId="43" borderId="34" xfId="9" applyFont="1" applyFill="1" applyBorder="1" applyAlignment="1">
      <alignment horizontal="center" vertical="center" wrapText="1"/>
    </xf>
    <xf numFmtId="0" fontId="45" fillId="43" borderId="25" xfId="9" applyFont="1" applyFill="1" applyBorder="1" applyAlignment="1">
      <alignment horizontal="center" vertical="center" wrapText="1"/>
    </xf>
    <xf numFmtId="0" fontId="45" fillId="41" borderId="24" xfId="9" applyFont="1" applyFill="1" applyBorder="1" applyAlignment="1">
      <alignment horizontal="left" vertical="center" wrapText="1"/>
    </xf>
    <xf numFmtId="0" fontId="45" fillId="41" borderId="34" xfId="9" applyFont="1" applyFill="1" applyBorder="1" applyAlignment="1">
      <alignment horizontal="left" vertical="center" wrapText="1"/>
    </xf>
    <xf numFmtId="0" fontId="45" fillId="41" borderId="25" xfId="9" applyFont="1" applyFill="1" applyBorder="1" applyAlignment="1">
      <alignment horizontal="left" vertical="center" wrapText="1"/>
    </xf>
    <xf numFmtId="0" fontId="45" fillId="39" borderId="24" xfId="9" applyFont="1" applyFill="1" applyBorder="1" applyAlignment="1">
      <alignment horizontal="left" vertical="center" wrapText="1"/>
    </xf>
    <xf numFmtId="0" fontId="45" fillId="39" borderId="34" xfId="9" applyFont="1" applyFill="1" applyBorder="1" applyAlignment="1">
      <alignment horizontal="left" vertical="center" wrapText="1"/>
    </xf>
    <xf numFmtId="0" fontId="45" fillId="39" borderId="25" xfId="9" applyFont="1" applyFill="1" applyBorder="1" applyAlignment="1">
      <alignment horizontal="left" vertical="center" wrapText="1"/>
    </xf>
    <xf numFmtId="0" fontId="46" fillId="39" borderId="24" xfId="9" applyFont="1" applyFill="1" applyBorder="1" applyAlignment="1">
      <alignment horizontal="left" vertical="center" wrapText="1"/>
    </xf>
    <xf numFmtId="0" fontId="46" fillId="39" borderId="34" xfId="9" applyFont="1" applyFill="1" applyBorder="1" applyAlignment="1">
      <alignment horizontal="left" vertical="center" wrapText="1"/>
    </xf>
    <xf numFmtId="0" fontId="46" fillId="39" borderId="25" xfId="9" applyFont="1" applyFill="1" applyBorder="1" applyAlignment="1">
      <alignment horizontal="left" vertical="center" wrapText="1"/>
    </xf>
    <xf numFmtId="0" fontId="35" fillId="36" borderId="24" xfId="1" applyFont="1" applyFill="1" applyBorder="1" applyAlignment="1">
      <alignment horizontal="center" vertical="center" wrapText="1"/>
    </xf>
    <xf numFmtId="0" fontId="35" fillId="36" borderId="34" xfId="1" applyFont="1" applyFill="1" applyBorder="1" applyAlignment="1">
      <alignment horizontal="center" vertical="center" wrapText="1"/>
    </xf>
    <xf numFmtId="0" fontId="35" fillId="36" borderId="25" xfId="1" applyFont="1" applyFill="1" applyBorder="1" applyAlignment="1">
      <alignment horizontal="center" vertical="center" wrapText="1"/>
    </xf>
    <xf numFmtId="0" fontId="1" fillId="2" borderId="5" xfId="1" applyFill="1" applyBorder="1" applyAlignment="1">
      <alignment horizontal="left" vertical="top" wrapText="1"/>
    </xf>
    <xf numFmtId="0" fontId="1" fillId="2" borderId="10" xfId="1" applyFill="1" applyBorder="1" applyAlignment="1">
      <alignment horizontal="left" vertical="top" wrapText="1"/>
    </xf>
    <xf numFmtId="0" fontId="1" fillId="2" borderId="12" xfId="1" applyFill="1" applyBorder="1" applyAlignment="1">
      <alignment horizontal="left" vertical="top" wrapText="1"/>
    </xf>
    <xf numFmtId="0" fontId="38" fillId="34" borderId="5" xfId="1" applyFont="1" applyFill="1" applyBorder="1" applyAlignment="1">
      <alignment horizontal="left" vertical="center" wrapText="1"/>
    </xf>
    <xf numFmtId="0" fontId="34" fillId="34" borderId="10" xfId="1" applyFont="1" applyFill="1" applyBorder="1" applyAlignment="1">
      <alignment horizontal="left" vertical="center" wrapText="1"/>
    </xf>
    <xf numFmtId="0" fontId="34" fillId="34" borderId="12" xfId="1" applyFont="1" applyFill="1" applyBorder="1" applyAlignment="1">
      <alignment horizontal="left" vertical="center" wrapText="1"/>
    </xf>
    <xf numFmtId="0" fontId="34" fillId="2" borderId="5" xfId="1" applyFont="1" applyFill="1" applyBorder="1" applyAlignment="1">
      <alignment horizontal="left" vertical="center" wrapText="1"/>
    </xf>
    <xf numFmtId="0" fontId="34" fillId="2" borderId="10" xfId="1" applyFont="1" applyFill="1" applyBorder="1" applyAlignment="1">
      <alignment horizontal="left" vertical="center" wrapText="1"/>
    </xf>
    <xf numFmtId="0" fontId="34" fillId="2" borderId="12" xfId="1" applyFont="1" applyFill="1" applyBorder="1" applyAlignment="1">
      <alignment horizontal="left" vertical="center" wrapText="1"/>
    </xf>
    <xf numFmtId="0" fontId="1" fillId="21" borderId="0" xfId="1" applyFill="1" applyAlignment="1">
      <alignment horizontal="center" vertical="center"/>
    </xf>
    <xf numFmtId="0" fontId="1" fillId="21" borderId="15" xfId="1" applyFill="1" applyBorder="1" applyAlignment="1">
      <alignment horizontal="center" vertical="center"/>
    </xf>
    <xf numFmtId="0" fontId="35" fillId="26" borderId="8" xfId="1" applyFont="1" applyFill="1" applyBorder="1" applyAlignment="1">
      <alignment horizontal="left" vertical="center" wrapText="1"/>
    </xf>
    <xf numFmtId="0" fontId="35" fillId="26" borderId="11" xfId="1" applyFont="1" applyFill="1" applyBorder="1" applyAlignment="1">
      <alignment horizontal="left" vertical="center" wrapText="1"/>
    </xf>
    <xf numFmtId="0" fontId="35" fillId="26" borderId="5" xfId="1" applyFont="1" applyFill="1" applyBorder="1" applyAlignment="1">
      <alignment horizontal="center" vertical="center" wrapText="1"/>
    </xf>
    <xf numFmtId="0" fontId="35" fillId="15" borderId="5" xfId="1" applyFont="1" applyFill="1" applyBorder="1" applyAlignment="1">
      <alignment horizontal="left" vertical="center" wrapText="1"/>
    </xf>
    <xf numFmtId="0" fontId="35" fillId="15" borderId="10" xfId="1" applyFont="1" applyFill="1" applyBorder="1" applyAlignment="1">
      <alignment horizontal="left" vertical="center" wrapText="1"/>
    </xf>
    <xf numFmtId="0" fontId="35" fillId="15" borderId="12" xfId="1" applyFont="1" applyFill="1" applyBorder="1" applyAlignment="1">
      <alignment horizontal="left" vertical="center" wrapText="1"/>
    </xf>
    <xf numFmtId="0" fontId="35" fillId="35" borderId="5" xfId="1" applyFont="1" applyFill="1" applyBorder="1" applyAlignment="1">
      <alignment horizontal="left" vertical="center" wrapText="1"/>
    </xf>
    <xf numFmtId="0" fontId="35" fillId="35" borderId="10" xfId="1" applyFont="1" applyFill="1" applyBorder="1" applyAlignment="1">
      <alignment horizontal="left" vertical="center" wrapText="1"/>
    </xf>
    <xf numFmtId="0" fontId="35" fillId="35" borderId="12" xfId="1" applyFont="1" applyFill="1" applyBorder="1" applyAlignment="1">
      <alignment horizontal="left" vertical="center" wrapText="1"/>
    </xf>
    <xf numFmtId="0" fontId="34" fillId="3" borderId="5" xfId="1" applyFont="1" applyFill="1" applyBorder="1" applyAlignment="1">
      <alignment horizontal="left" vertical="center" wrapText="1"/>
    </xf>
    <xf numFmtId="0" fontId="34" fillId="3" borderId="10" xfId="1" applyFont="1" applyFill="1" applyBorder="1" applyAlignment="1">
      <alignment horizontal="left" vertical="center" wrapText="1"/>
    </xf>
    <xf numFmtId="0" fontId="34" fillId="3" borderId="12" xfId="1" applyFont="1" applyFill="1" applyBorder="1" applyAlignment="1">
      <alignment horizontal="left" vertical="center" wrapText="1"/>
    </xf>
    <xf numFmtId="0" fontId="34" fillId="19" borderId="5" xfId="1" applyFont="1" applyFill="1" applyBorder="1" applyAlignment="1">
      <alignment horizontal="left" vertical="center" wrapText="1"/>
    </xf>
    <xf numFmtId="0" fontId="34" fillId="19" borderId="10" xfId="1" applyFont="1" applyFill="1" applyBorder="1" applyAlignment="1">
      <alignment horizontal="left" vertical="center" wrapText="1"/>
    </xf>
    <xf numFmtId="0" fontId="34" fillId="19" borderId="12" xfId="1" applyFont="1" applyFill="1" applyBorder="1" applyAlignment="1">
      <alignment horizontal="left" vertical="center" wrapText="1"/>
    </xf>
    <xf numFmtId="0" fontId="1" fillId="0" borderId="23" xfId="0" applyFont="1" applyBorder="1" applyAlignment="1">
      <alignment horizontal="left" vertical="top" wrapText="1"/>
    </xf>
    <xf numFmtId="0" fontId="1" fillId="0" borderId="20" xfId="0" applyFont="1" applyBorder="1" applyAlignment="1">
      <alignment horizontal="left" vertical="top" wrapText="1"/>
    </xf>
    <xf numFmtId="0" fontId="1" fillId="0" borderId="19" xfId="0" applyFont="1" applyBorder="1" applyAlignment="1">
      <alignment horizontal="left" vertical="top" wrapText="1"/>
    </xf>
    <xf numFmtId="0" fontId="34" fillId="37" borderId="24" xfId="0" applyFont="1" applyFill="1" applyBorder="1" applyAlignment="1">
      <alignment horizontal="left" vertical="center" wrapText="1"/>
    </xf>
    <xf numFmtId="0" fontId="34" fillId="37" borderId="34" xfId="0" applyFont="1" applyFill="1" applyBorder="1" applyAlignment="1">
      <alignment horizontal="left" vertical="center" wrapText="1"/>
    </xf>
    <xf numFmtId="0" fontId="34" fillId="37" borderId="25" xfId="0" applyFont="1" applyFill="1" applyBorder="1" applyAlignment="1">
      <alignment horizontal="left" vertical="center" wrapText="1"/>
    </xf>
    <xf numFmtId="0" fontId="35" fillId="37" borderId="24" xfId="0" applyFont="1" applyFill="1" applyBorder="1" applyAlignment="1">
      <alignment horizontal="left" vertical="center" wrapText="1"/>
    </xf>
    <xf numFmtId="0" fontId="35" fillId="37" borderId="34" xfId="0" applyFont="1" applyFill="1" applyBorder="1" applyAlignment="1">
      <alignment horizontal="left" vertical="center" wrapText="1"/>
    </xf>
    <xf numFmtId="0" fontId="35" fillId="37" borderId="25" xfId="0" applyFont="1" applyFill="1" applyBorder="1" applyAlignment="1">
      <alignment horizontal="left" vertical="center" wrapText="1"/>
    </xf>
    <xf numFmtId="1" fontId="13" fillId="0" borderId="23" xfId="0" applyNumberFormat="1" applyFont="1" applyBorder="1" applyAlignment="1">
      <alignment horizontal="left" vertical="top" shrinkToFit="1"/>
    </xf>
    <xf numFmtId="1" fontId="13" fillId="0" borderId="20" xfId="0" applyNumberFormat="1" applyFont="1" applyBorder="1" applyAlignment="1">
      <alignment horizontal="left" vertical="top" shrinkToFit="1"/>
    </xf>
    <xf numFmtId="1" fontId="13" fillId="0" borderId="19" xfId="0" applyNumberFormat="1" applyFont="1" applyBorder="1" applyAlignment="1">
      <alignment horizontal="left" vertical="top" shrinkToFit="1"/>
    </xf>
    <xf numFmtId="49" fontId="1" fillId="21" borderId="0" xfId="1" applyNumberFormat="1" applyFill="1" applyAlignment="1">
      <alignment horizontal="center" vertical="center" wrapText="1"/>
    </xf>
    <xf numFmtId="0" fontId="35" fillId="26" borderId="29" xfId="0" applyFont="1" applyFill="1" applyBorder="1" applyAlignment="1">
      <alignment horizontal="left" vertical="center" wrapText="1"/>
    </xf>
    <xf numFmtId="0" fontId="35" fillId="26" borderId="28" xfId="0" applyFont="1" applyFill="1" applyBorder="1" applyAlignment="1">
      <alignment horizontal="left" vertical="center" wrapText="1"/>
    </xf>
    <xf numFmtId="0" fontId="35" fillId="26" borderId="46" xfId="0" applyFont="1" applyFill="1" applyBorder="1" applyAlignment="1">
      <alignment horizontal="left" vertical="center" wrapText="1"/>
    </xf>
    <xf numFmtId="0" fontId="35" fillId="26" borderId="31" xfId="0" applyFont="1" applyFill="1" applyBorder="1" applyAlignment="1">
      <alignment horizontal="left" vertical="center" wrapText="1"/>
    </xf>
    <xf numFmtId="0" fontId="35" fillId="26" borderId="24" xfId="0" applyFont="1" applyFill="1" applyBorder="1" applyAlignment="1">
      <alignment horizontal="center" vertical="center" wrapText="1"/>
    </xf>
    <xf numFmtId="0" fontId="43" fillId="26" borderId="25" xfId="0" applyFont="1" applyFill="1" applyBorder="1" applyAlignment="1">
      <alignment horizontal="center" vertical="center" wrapText="1"/>
    </xf>
    <xf numFmtId="0" fontId="1" fillId="0" borderId="2" xfId="1" applyBorder="1" applyAlignment="1">
      <alignment horizontal="left" vertical="top" wrapText="1"/>
    </xf>
    <xf numFmtId="0" fontId="35" fillId="26" borderId="84" xfId="1" applyFont="1" applyFill="1" applyBorder="1" applyAlignment="1">
      <alignment horizontal="center" vertical="center" wrapText="1"/>
    </xf>
    <xf numFmtId="0" fontId="35" fillId="26" borderId="79" xfId="1" applyFont="1" applyFill="1" applyBorder="1" applyAlignment="1">
      <alignment horizontal="center" vertical="center" wrapText="1"/>
    </xf>
    <xf numFmtId="0" fontId="35" fillId="26" borderId="80" xfId="1" applyFont="1" applyFill="1" applyBorder="1" applyAlignment="1">
      <alignment horizontal="center" vertical="center" wrapText="1"/>
    </xf>
    <xf numFmtId="0" fontId="35" fillId="26" borderId="78" xfId="1" applyFont="1" applyFill="1" applyBorder="1" applyAlignment="1">
      <alignment horizontal="left" vertical="center" wrapText="1"/>
    </xf>
    <xf numFmtId="0" fontId="35" fillId="26" borderId="86" xfId="1" applyFont="1" applyFill="1" applyBorder="1" applyAlignment="1">
      <alignment horizontal="left" vertical="center" wrapText="1"/>
    </xf>
    <xf numFmtId="0" fontId="35" fillId="26" borderId="81" xfId="1" applyFont="1" applyFill="1" applyBorder="1" applyAlignment="1">
      <alignment horizontal="left" vertical="center" wrapText="1"/>
    </xf>
    <xf numFmtId="0" fontId="35" fillId="26" borderId="87" xfId="1" applyFont="1" applyFill="1" applyBorder="1" applyAlignment="1">
      <alignment horizontal="left" vertical="center" wrapText="1"/>
    </xf>
    <xf numFmtId="0" fontId="1" fillId="0" borderId="2" xfId="1" applyBorder="1" applyAlignment="1">
      <alignment horizontal="left" vertical="top"/>
    </xf>
    <xf numFmtId="0" fontId="34" fillId="4" borderId="5" xfId="1" applyFont="1" applyFill="1" applyBorder="1" applyAlignment="1">
      <alignment horizontal="left" vertical="center" wrapText="1"/>
    </xf>
    <xf numFmtId="0" fontId="34" fillId="4" borderId="10" xfId="1" applyFont="1" applyFill="1" applyBorder="1" applyAlignment="1">
      <alignment horizontal="left" vertical="center" wrapText="1"/>
    </xf>
    <xf numFmtId="0" fontId="34" fillId="4" borderId="12" xfId="1" applyFont="1" applyFill="1" applyBorder="1" applyAlignment="1">
      <alignment horizontal="left" vertical="center" wrapText="1"/>
    </xf>
    <xf numFmtId="0" fontId="29" fillId="21" borderId="0" xfId="1" applyFont="1" applyFill="1" applyAlignment="1">
      <alignment vertical="top" wrapText="1"/>
    </xf>
    <xf numFmtId="0" fontId="31" fillId="21" borderId="0" xfId="1" applyFont="1" applyFill="1" applyAlignment="1">
      <alignment vertical="top" wrapText="1"/>
    </xf>
    <xf numFmtId="0" fontId="1" fillId="0" borderId="75" xfId="1" applyBorder="1" applyAlignment="1">
      <alignment horizontal="left" vertical="top" wrapText="1"/>
    </xf>
    <xf numFmtId="0" fontId="1" fillId="0" borderId="89" xfId="1" applyBorder="1" applyAlignment="1">
      <alignment horizontal="left" vertical="top" wrapText="1"/>
    </xf>
    <xf numFmtId="0" fontId="42" fillId="18" borderId="21" xfId="0" applyFont="1" applyFill="1" applyBorder="1" applyAlignment="1">
      <alignment horizontal="left" vertical="center" wrapText="1"/>
    </xf>
    <xf numFmtId="0" fontId="42" fillId="18" borderId="34" xfId="0" applyFont="1" applyFill="1" applyBorder="1" applyAlignment="1">
      <alignment horizontal="left" vertical="center" wrapText="1"/>
    </xf>
    <xf numFmtId="0" fontId="42" fillId="18" borderId="39" xfId="0" applyFont="1" applyFill="1" applyBorder="1" applyAlignment="1">
      <alignment horizontal="left" vertical="center" wrapText="1"/>
    </xf>
    <xf numFmtId="0" fontId="1" fillId="0" borderId="57" xfId="0" applyFont="1" applyBorder="1" applyAlignment="1">
      <alignment vertical="top" wrapText="1"/>
    </xf>
    <xf numFmtId="0" fontId="1" fillId="0" borderId="57" xfId="0" applyFont="1" applyBorder="1" applyAlignment="1">
      <alignment horizontal="left" vertical="top" wrapText="1"/>
    </xf>
    <xf numFmtId="0" fontId="34" fillId="19" borderId="27" xfId="1" applyFont="1" applyFill="1" applyBorder="1" applyAlignment="1">
      <alignment horizontal="left" vertical="center" wrapText="1"/>
    </xf>
    <xf numFmtId="0" fontId="34" fillId="19" borderId="61" xfId="1" applyFont="1" applyFill="1" applyBorder="1" applyAlignment="1">
      <alignment horizontal="left" vertical="center" wrapText="1"/>
    </xf>
    <xf numFmtId="0" fontId="34" fillId="19" borderId="40" xfId="1" applyFont="1" applyFill="1" applyBorder="1" applyAlignment="1">
      <alignment horizontal="left" vertical="center" wrapText="1"/>
    </xf>
    <xf numFmtId="0" fontId="39" fillId="26" borderId="2" xfId="0" applyFont="1" applyFill="1" applyBorder="1" applyAlignment="1">
      <alignment horizontal="center" vertical="center" wrapText="1"/>
    </xf>
    <xf numFmtId="0" fontId="39" fillId="26" borderId="2" xfId="0" applyFont="1" applyFill="1" applyBorder="1" applyAlignment="1">
      <alignment horizontal="center" vertical="center"/>
    </xf>
    <xf numFmtId="0" fontId="35" fillId="3" borderId="24" xfId="1" applyFont="1" applyFill="1" applyBorder="1" applyAlignment="1">
      <alignment horizontal="left" vertical="center" wrapText="1"/>
    </xf>
    <xf numFmtId="0" fontId="35" fillId="3" borderId="34" xfId="1" applyFont="1" applyFill="1" applyBorder="1" applyAlignment="1">
      <alignment horizontal="left" vertical="center" wrapText="1"/>
    </xf>
    <xf numFmtId="0" fontId="35" fillId="3" borderId="25" xfId="1" applyFont="1" applyFill="1" applyBorder="1" applyAlignment="1">
      <alignment horizontal="left" vertical="center" wrapText="1"/>
    </xf>
    <xf numFmtId="0" fontId="35" fillId="26" borderId="29" xfId="1" applyFont="1" applyFill="1" applyBorder="1" applyAlignment="1">
      <alignment horizontal="center" vertical="center" wrapText="1"/>
    </xf>
    <xf numFmtId="0" fontId="35" fillId="26" borderId="28" xfId="1" applyFont="1" applyFill="1" applyBorder="1" applyAlignment="1">
      <alignment horizontal="center" vertical="center" wrapText="1"/>
    </xf>
    <xf numFmtId="0" fontId="35" fillId="26" borderId="46" xfId="1" applyFont="1" applyFill="1" applyBorder="1" applyAlignment="1">
      <alignment horizontal="center" vertical="center" wrapText="1"/>
    </xf>
    <xf numFmtId="0" fontId="35" fillId="26" borderId="31" xfId="1" applyFont="1" applyFill="1" applyBorder="1" applyAlignment="1">
      <alignment horizontal="center" vertical="center" wrapText="1"/>
    </xf>
    <xf numFmtId="49" fontId="1" fillId="21" borderId="0" xfId="1" applyNumberFormat="1" applyFill="1" applyAlignment="1">
      <alignment horizontal="center" vertical="top" wrapText="1"/>
    </xf>
    <xf numFmtId="0" fontId="1" fillId="21" borderId="0" xfId="1" applyFill="1" applyAlignment="1">
      <alignment horizontal="center" vertical="top" wrapText="1"/>
    </xf>
    <xf numFmtId="0" fontId="35" fillId="26" borderId="24" xfId="1" applyFont="1" applyFill="1" applyBorder="1" applyAlignment="1">
      <alignment horizontal="center" vertical="center" wrapText="1"/>
    </xf>
    <xf numFmtId="0" fontId="35" fillId="26" borderId="25" xfId="1" applyFont="1" applyFill="1" applyBorder="1" applyAlignment="1">
      <alignment horizontal="center" vertical="center" wrapText="1"/>
    </xf>
    <xf numFmtId="0" fontId="1" fillId="21" borderId="0" xfId="1" applyFill="1" applyAlignment="1">
      <alignment horizontal="right" vertical="top"/>
    </xf>
    <xf numFmtId="0" fontId="34" fillId="10" borderId="88" xfId="7" applyFont="1" applyFill="1" applyBorder="1" applyAlignment="1">
      <alignment horizontal="left" vertical="center"/>
    </xf>
    <xf numFmtId="0" fontId="34" fillId="10" borderId="90" xfId="7" applyFont="1" applyFill="1" applyBorder="1" applyAlignment="1">
      <alignment horizontal="left" vertical="center"/>
    </xf>
    <xf numFmtId="0" fontId="34" fillId="10" borderId="44" xfId="7" applyFont="1" applyFill="1" applyBorder="1" applyAlignment="1">
      <alignment horizontal="left" vertical="center"/>
    </xf>
    <xf numFmtId="0" fontId="35" fillId="4" borderId="21" xfId="7" applyFont="1" applyFill="1" applyBorder="1" applyAlignment="1">
      <alignment horizontal="left" vertical="center"/>
    </xf>
    <xf numFmtId="0" fontId="35" fillId="4" borderId="34" xfId="7" applyFont="1" applyFill="1" applyBorder="1" applyAlignment="1">
      <alignment horizontal="left" vertical="center"/>
    </xf>
    <xf numFmtId="0" fontId="35" fillId="4" borderId="39" xfId="7" applyFont="1" applyFill="1" applyBorder="1" applyAlignment="1">
      <alignment horizontal="left" vertical="center"/>
    </xf>
    <xf numFmtId="0" fontId="34" fillId="32" borderId="21" xfId="7" applyFont="1" applyFill="1" applyBorder="1" applyAlignment="1">
      <alignment horizontal="left" vertical="center" wrapText="1"/>
    </xf>
    <xf numFmtId="0" fontId="34" fillId="32" borderId="34" xfId="7" applyFont="1" applyFill="1" applyBorder="1" applyAlignment="1">
      <alignment horizontal="left" vertical="center"/>
    </xf>
    <xf numFmtId="0" fontId="34" fillId="32" borderId="39" xfId="7" applyFont="1" applyFill="1" applyBorder="1" applyAlignment="1">
      <alignment horizontal="left" vertical="center"/>
    </xf>
    <xf numFmtId="0" fontId="34" fillId="33" borderId="21" xfId="7" applyFont="1" applyFill="1" applyBorder="1" applyAlignment="1">
      <alignment horizontal="left" vertical="center" wrapText="1"/>
    </xf>
    <xf numFmtId="0" fontId="34" fillId="33" borderId="34" xfId="7" applyFont="1" applyFill="1" applyBorder="1" applyAlignment="1">
      <alignment horizontal="left" vertical="center"/>
    </xf>
    <xf numFmtId="0" fontId="34" fillId="33" borderId="39" xfId="7" applyFont="1" applyFill="1" applyBorder="1" applyAlignment="1">
      <alignment horizontal="left" vertical="center"/>
    </xf>
    <xf numFmtId="0" fontId="35" fillId="5" borderId="21" xfId="7" applyFont="1" applyFill="1" applyBorder="1" applyAlignment="1">
      <alignment horizontal="left" vertical="center" wrapText="1"/>
    </xf>
    <xf numFmtId="0" fontId="35" fillId="5" borderId="34" xfId="7" applyFont="1" applyFill="1" applyBorder="1" applyAlignment="1">
      <alignment horizontal="left" vertical="center"/>
    </xf>
    <xf numFmtId="0" fontId="35" fillId="5" borderId="39" xfId="7" applyFont="1" applyFill="1" applyBorder="1" applyAlignment="1">
      <alignment horizontal="left" vertical="center"/>
    </xf>
    <xf numFmtId="0" fontId="35" fillId="19" borderId="21" xfId="1" applyFont="1" applyFill="1" applyBorder="1" applyAlignment="1">
      <alignment horizontal="left" vertical="center" wrapText="1"/>
    </xf>
    <xf numFmtId="0" fontId="35" fillId="19" borderId="34" xfId="1" applyFont="1" applyFill="1" applyBorder="1" applyAlignment="1">
      <alignment horizontal="left" vertical="center" wrapText="1"/>
    </xf>
    <xf numFmtId="0" fontId="35" fillId="19" borderId="25" xfId="1" applyFont="1" applyFill="1" applyBorder="1" applyAlignment="1">
      <alignment horizontal="left" vertical="center" wrapText="1"/>
    </xf>
    <xf numFmtId="0" fontId="1" fillId="0" borderId="35" xfId="1" applyBorder="1" applyAlignment="1">
      <alignment horizontal="left" vertical="top"/>
    </xf>
    <xf numFmtId="0" fontId="1" fillId="0" borderId="9" xfId="1" applyBorder="1" applyAlignment="1">
      <alignment horizontal="left" vertical="top"/>
    </xf>
    <xf numFmtId="0" fontId="34" fillId="37" borderId="21" xfId="1" applyFont="1" applyFill="1" applyBorder="1" applyAlignment="1">
      <alignment horizontal="left" vertical="center" wrapText="1"/>
    </xf>
    <xf numFmtId="0" fontId="34" fillId="37" borderId="34" xfId="1" applyFont="1" applyFill="1" applyBorder="1" applyAlignment="1">
      <alignment horizontal="left" vertical="center" wrapText="1"/>
    </xf>
    <xf numFmtId="0" fontId="34" fillId="37" borderId="25" xfId="1" applyFont="1" applyFill="1" applyBorder="1" applyAlignment="1">
      <alignment horizontal="left" vertical="center" wrapText="1"/>
    </xf>
    <xf numFmtId="0" fontId="34" fillId="35" borderId="5" xfId="1" applyFont="1" applyFill="1" applyBorder="1" applyAlignment="1">
      <alignment horizontal="left" vertical="center" wrapText="1"/>
    </xf>
    <xf numFmtId="0" fontId="34" fillId="35" borderId="10" xfId="1" applyFont="1" applyFill="1" applyBorder="1" applyAlignment="1">
      <alignment horizontal="left" vertical="center" wrapText="1"/>
    </xf>
    <xf numFmtId="0" fontId="34" fillId="35" borderId="12" xfId="1" applyFont="1" applyFill="1" applyBorder="1" applyAlignment="1">
      <alignment horizontal="left" vertical="center" wrapText="1"/>
    </xf>
    <xf numFmtId="0" fontId="34" fillId="15" borderId="5" xfId="1" applyFont="1" applyFill="1" applyBorder="1" applyAlignment="1">
      <alignment horizontal="left" vertical="center" wrapText="1"/>
    </xf>
    <xf numFmtId="0" fontId="34" fillId="15" borderId="10" xfId="1" applyFont="1" applyFill="1" applyBorder="1" applyAlignment="1">
      <alignment horizontal="left" vertical="center" wrapText="1"/>
    </xf>
    <xf numFmtId="0" fontId="34" fillId="15" borderId="12" xfId="1" applyFont="1" applyFill="1" applyBorder="1" applyAlignment="1">
      <alignment horizontal="left" vertical="center" wrapText="1"/>
    </xf>
    <xf numFmtId="0" fontId="34" fillId="17" borderId="27" xfId="1" applyFont="1" applyFill="1" applyBorder="1" applyAlignment="1">
      <alignment horizontal="left" vertical="center" wrapText="1"/>
    </xf>
    <xf numFmtId="0" fontId="34" fillId="17" borderId="61" xfId="1" applyFont="1" applyFill="1" applyBorder="1" applyAlignment="1">
      <alignment horizontal="left" vertical="center" wrapText="1"/>
    </xf>
    <xf numFmtId="0" fontId="34" fillId="17" borderId="31" xfId="1" applyFont="1" applyFill="1" applyBorder="1" applyAlignment="1">
      <alignment horizontal="left" vertical="center" wrapText="1"/>
    </xf>
    <xf numFmtId="0" fontId="35" fillId="26" borderId="2" xfId="1" applyFont="1" applyFill="1" applyBorder="1" applyAlignment="1">
      <alignment horizontal="center" vertical="top" wrapText="1"/>
    </xf>
    <xf numFmtId="0" fontId="35" fillId="17" borderId="27" xfId="9" applyFont="1" applyFill="1" applyBorder="1" applyAlignment="1">
      <alignment horizontal="left" vertical="center" wrapText="1"/>
    </xf>
    <xf numFmtId="0" fontId="35" fillId="17" borderId="61" xfId="9" applyFont="1" applyFill="1" applyBorder="1" applyAlignment="1">
      <alignment horizontal="left" vertical="center" wrapText="1"/>
    </xf>
    <xf numFmtId="0" fontId="35" fillId="17" borderId="40" xfId="9" applyFont="1" applyFill="1" applyBorder="1" applyAlignment="1">
      <alignment horizontal="left" vertical="center" wrapText="1"/>
    </xf>
    <xf numFmtId="0" fontId="35" fillId="35" borderId="21" xfId="1" applyFont="1" applyFill="1" applyBorder="1" applyAlignment="1">
      <alignment horizontal="left" vertical="center" wrapText="1"/>
    </xf>
    <xf numFmtId="0" fontId="35" fillId="35" borderId="34" xfId="1" applyFont="1" applyFill="1" applyBorder="1" applyAlignment="1">
      <alignment horizontal="left" vertical="center" wrapText="1"/>
    </xf>
    <xf numFmtId="0" fontId="35" fillId="35" borderId="39" xfId="1" applyFont="1" applyFill="1" applyBorder="1" applyAlignment="1">
      <alignment horizontal="left" vertical="center" wrapText="1"/>
    </xf>
    <xf numFmtId="0" fontId="35" fillId="15" borderId="21" xfId="1" applyFont="1" applyFill="1" applyBorder="1" applyAlignment="1">
      <alignment horizontal="left" vertical="center" wrapText="1"/>
    </xf>
    <xf numFmtId="0" fontId="35" fillId="15" borderId="34" xfId="1" applyFont="1" applyFill="1" applyBorder="1" applyAlignment="1">
      <alignment horizontal="left" vertical="center" wrapText="1"/>
    </xf>
    <xf numFmtId="0" fontId="35" fillId="15" borderId="39" xfId="1" applyFont="1" applyFill="1" applyBorder="1" applyAlignment="1">
      <alignment horizontal="left" vertical="center" wrapText="1"/>
    </xf>
    <xf numFmtId="0" fontId="35" fillId="19" borderId="9" xfId="7" applyFont="1" applyFill="1" applyBorder="1" applyAlignment="1">
      <alignment horizontal="left" vertical="center"/>
    </xf>
    <xf numFmtId="0" fontId="35" fillId="19" borderId="0" xfId="7" applyFont="1" applyFill="1" applyAlignment="1">
      <alignment horizontal="left" vertical="center"/>
    </xf>
    <xf numFmtId="0" fontId="35" fillId="19" borderId="6" xfId="7" applyFont="1" applyFill="1" applyBorder="1" applyAlignment="1">
      <alignment horizontal="left" vertical="center"/>
    </xf>
    <xf numFmtId="0" fontId="35" fillId="3" borderId="9" xfId="9" applyFont="1" applyFill="1" applyBorder="1" applyAlignment="1">
      <alignment horizontal="left" vertical="center" wrapText="1"/>
    </xf>
    <xf numFmtId="0" fontId="35" fillId="3" borderId="0" xfId="9" applyFont="1" applyFill="1" applyAlignment="1">
      <alignment horizontal="left" vertical="center" wrapText="1"/>
    </xf>
    <xf numFmtId="0" fontId="35" fillId="3" borderId="6" xfId="9" applyFont="1" applyFill="1" applyBorder="1" applyAlignment="1">
      <alignment horizontal="left" vertical="center" wrapText="1"/>
    </xf>
    <xf numFmtId="0" fontId="11" fillId="6" borderId="9" xfId="0" applyFont="1" applyFill="1" applyBorder="1" applyAlignment="1">
      <alignment vertical="top" wrapText="1"/>
    </xf>
    <xf numFmtId="0" fontId="11" fillId="6" borderId="0" xfId="0" applyFont="1" applyFill="1" applyAlignment="1">
      <alignment vertical="top"/>
    </xf>
    <xf numFmtId="0" fontId="11" fillId="6" borderId="6" xfId="0" applyFont="1" applyFill="1" applyBorder="1" applyAlignment="1">
      <alignment vertical="top"/>
    </xf>
    <xf numFmtId="0" fontId="35" fillId="35" borderId="8" xfId="1" applyFont="1" applyFill="1" applyBorder="1" applyAlignment="1">
      <alignment horizontal="left" vertical="center" wrapText="1"/>
    </xf>
    <xf numFmtId="0" fontId="35" fillId="35" borderId="15" xfId="1" applyFont="1" applyFill="1" applyBorder="1" applyAlignment="1">
      <alignment horizontal="left" vertical="center" wrapText="1"/>
    </xf>
    <xf numFmtId="0" fontId="35" fillId="35" borderId="11" xfId="1" applyFont="1" applyFill="1" applyBorder="1" applyAlignment="1">
      <alignment horizontal="left" vertical="center" wrapText="1"/>
    </xf>
    <xf numFmtId="0" fontId="35" fillId="26" borderId="5" xfId="1" applyFont="1" applyFill="1" applyBorder="1" applyAlignment="1">
      <alignment horizontal="left" vertical="center" wrapText="1"/>
    </xf>
    <xf numFmtId="0" fontId="35" fillId="26" borderId="12" xfId="1" applyFont="1" applyFill="1" applyBorder="1" applyAlignment="1">
      <alignment horizontal="left" vertical="center" wrapText="1"/>
    </xf>
    <xf numFmtId="0" fontId="35" fillId="26" borderId="10" xfId="1" applyFont="1" applyFill="1" applyBorder="1" applyAlignment="1">
      <alignment horizontal="center" vertical="top" wrapText="1"/>
    </xf>
    <xf numFmtId="0" fontId="35" fillId="26" borderId="12" xfId="1" applyFont="1" applyFill="1" applyBorder="1" applyAlignment="1">
      <alignment horizontal="center" vertical="top" wrapText="1"/>
    </xf>
    <xf numFmtId="0" fontId="1" fillId="6" borderId="26" xfId="1" applyFill="1" applyBorder="1" applyAlignment="1">
      <alignment horizontal="left" vertical="center"/>
    </xf>
    <xf numFmtId="0" fontId="1" fillId="6" borderId="56" xfId="1" applyFill="1" applyBorder="1" applyAlignment="1">
      <alignment horizontal="left" vertical="center"/>
    </xf>
    <xf numFmtId="0" fontId="1" fillId="6" borderId="36" xfId="1" applyFill="1" applyBorder="1" applyAlignment="1">
      <alignment horizontal="left" vertical="center"/>
    </xf>
    <xf numFmtId="0" fontId="13" fillId="21" borderId="7" xfId="1" applyFont="1" applyFill="1" applyBorder="1" applyAlignment="1">
      <alignment horizontal="left" vertical="center" wrapText="1"/>
    </xf>
    <xf numFmtId="0" fontId="13" fillId="21" borderId="14" xfId="1" applyFont="1" applyFill="1" applyBorder="1" applyAlignment="1">
      <alignment horizontal="left" vertical="center" wrapText="1"/>
    </xf>
    <xf numFmtId="0" fontId="13" fillId="21" borderId="13" xfId="1" applyFont="1" applyFill="1" applyBorder="1" applyAlignment="1">
      <alignment horizontal="left" vertical="center" wrapText="1"/>
    </xf>
    <xf numFmtId="0" fontId="1" fillId="21" borderId="26" xfId="1" applyFill="1" applyBorder="1" applyAlignment="1">
      <alignment horizontal="left" vertical="center"/>
    </xf>
    <xf numFmtId="0" fontId="1" fillId="21" borderId="56" xfId="1" applyFill="1" applyBorder="1" applyAlignment="1">
      <alignment horizontal="left" vertical="center"/>
    </xf>
    <xf numFmtId="0" fontId="1" fillId="21" borderId="36" xfId="1" applyFill="1" applyBorder="1" applyAlignment="1">
      <alignment horizontal="left" vertical="center"/>
    </xf>
    <xf numFmtId="0" fontId="35" fillId="2" borderId="5" xfId="1" applyFont="1" applyFill="1" applyBorder="1" applyAlignment="1">
      <alignment horizontal="left" vertical="center" wrapText="1"/>
    </xf>
    <xf numFmtId="0" fontId="35" fillId="2" borderId="10" xfId="1" applyFont="1" applyFill="1" applyBorder="1" applyAlignment="1">
      <alignment horizontal="left" vertical="center" wrapText="1"/>
    </xf>
    <xf numFmtId="0" fontId="35" fillId="2" borderId="12" xfId="1" applyFont="1" applyFill="1" applyBorder="1" applyAlignment="1">
      <alignment horizontal="left" vertical="center" wrapText="1"/>
    </xf>
    <xf numFmtId="0" fontId="38" fillId="2" borderId="5" xfId="1" applyFont="1" applyFill="1" applyBorder="1" applyAlignment="1">
      <alignment vertical="center" wrapText="1"/>
    </xf>
    <xf numFmtId="0" fontId="38" fillId="2" borderId="10" xfId="1" applyFont="1" applyFill="1" applyBorder="1" applyAlignment="1">
      <alignment vertical="center"/>
    </xf>
    <xf numFmtId="0" fontId="38" fillId="2" borderId="12" xfId="1" applyFont="1" applyFill="1" applyBorder="1" applyAlignment="1">
      <alignment vertical="center"/>
    </xf>
    <xf numFmtId="165" fontId="1" fillId="0" borderId="2" xfId="2" applyFont="1" applyFill="1" applyBorder="1" applyAlignment="1">
      <alignment horizontal="right" vertical="top"/>
    </xf>
    <xf numFmtId="0" fontId="11" fillId="0" borderId="57" xfId="0" applyFont="1" applyFill="1" applyBorder="1" applyAlignment="1">
      <alignment horizontal="left" vertical="top"/>
    </xf>
    <xf numFmtId="0" fontId="11" fillId="0" borderId="18" xfId="0" applyFont="1" applyFill="1" applyBorder="1" applyAlignment="1">
      <alignment horizontal="left" vertical="top" wrapText="1"/>
    </xf>
    <xf numFmtId="0" fontId="11" fillId="0" borderId="24" xfId="0" applyFont="1" applyBorder="1" applyAlignment="1">
      <alignment horizontal="right" vertical="top" wrapText="1"/>
    </xf>
    <xf numFmtId="0" fontId="0" fillId="21" borderId="99" xfId="0" applyFill="1" applyBorder="1"/>
    <xf numFmtId="2" fontId="1" fillId="0" borderId="47" xfId="1" applyNumberFormat="1" applyBorder="1" applyAlignment="1">
      <alignment horizontal="right" vertical="top"/>
    </xf>
    <xf numFmtId="1" fontId="13" fillId="0" borderId="18" xfId="0" applyNumberFormat="1" applyFont="1" applyBorder="1" applyAlignment="1">
      <alignment horizontal="right" vertical="top" shrinkToFit="1"/>
    </xf>
    <xf numFmtId="0" fontId="1" fillId="0" borderId="2" xfId="1" applyFont="1" applyBorder="1" applyAlignment="1">
      <alignment horizontal="left" vertical="top" wrapText="1"/>
    </xf>
    <xf numFmtId="0" fontId="1" fillId="0" borderId="10" xfId="1" applyFont="1" applyBorder="1" applyAlignment="1">
      <alignment horizontal="left" vertical="top" wrapText="1"/>
    </xf>
    <xf numFmtId="2" fontId="1" fillId="0" borderId="2" xfId="1" applyNumberFormat="1" applyFont="1" applyBorder="1" applyAlignment="1">
      <alignment horizontal="right" vertical="top" wrapText="1"/>
    </xf>
    <xf numFmtId="0" fontId="1" fillId="0" borderId="10" xfId="1" applyFont="1" applyFill="1" applyBorder="1" applyAlignment="1">
      <alignment horizontal="left" vertical="top" wrapText="1"/>
    </xf>
    <xf numFmtId="2" fontId="1" fillId="0" borderId="2" xfId="1" applyNumberFormat="1" applyFont="1" applyFill="1" applyBorder="1" applyAlignment="1">
      <alignment horizontal="right" vertical="top"/>
    </xf>
    <xf numFmtId="0" fontId="1" fillId="0" borderId="33" xfId="1" applyFont="1" applyBorder="1" applyAlignment="1">
      <alignment horizontal="left" vertical="top" wrapText="1"/>
    </xf>
    <xf numFmtId="0" fontId="1" fillId="0" borderId="37" xfId="1" applyFont="1" applyBorder="1" applyAlignment="1">
      <alignment horizontal="left" vertical="top" wrapText="1"/>
    </xf>
    <xf numFmtId="2" fontId="1" fillId="0" borderId="2" xfId="1" applyNumberFormat="1" applyFont="1" applyBorder="1" applyAlignment="1">
      <alignment horizontal="right" vertical="top"/>
    </xf>
    <xf numFmtId="0" fontId="1" fillId="0" borderId="3" xfId="1" applyFont="1" applyBorder="1" applyAlignment="1">
      <alignment horizontal="left" vertical="top" wrapText="1"/>
    </xf>
    <xf numFmtId="0" fontId="1" fillId="21" borderId="7" xfId="1" applyFont="1" applyFill="1" applyBorder="1" applyAlignment="1">
      <alignment horizontal="left" vertical="top" wrapText="1"/>
    </xf>
    <xf numFmtId="2" fontId="1" fillId="21" borderId="14" xfId="1" applyNumberFormat="1" applyFont="1" applyFill="1" applyBorder="1" applyAlignment="1">
      <alignment horizontal="right" vertical="top"/>
    </xf>
    <xf numFmtId="0" fontId="1" fillId="0" borderId="3" xfId="1" applyFont="1" applyBorder="1" applyAlignment="1">
      <alignment horizontal="right" vertical="top" wrapText="1"/>
    </xf>
    <xf numFmtId="2" fontId="1" fillId="0" borderId="4" xfId="1" applyNumberFormat="1" applyFont="1" applyBorder="1" applyAlignment="1">
      <alignment horizontal="right" vertical="top"/>
    </xf>
    <xf numFmtId="2" fontId="1" fillId="0" borderId="3" xfId="1" applyNumberFormat="1" applyFont="1" applyBorder="1" applyAlignment="1">
      <alignment horizontal="right" vertical="top"/>
    </xf>
    <xf numFmtId="0" fontId="1" fillId="0" borderId="1" xfId="1" applyFont="1" applyBorder="1" applyAlignment="1">
      <alignment horizontal="right" vertical="top" wrapText="1"/>
    </xf>
    <xf numFmtId="2" fontId="1" fillId="0" borderId="1" xfId="1" applyNumberFormat="1" applyFont="1" applyBorder="1" applyAlignment="1">
      <alignment horizontal="right" vertical="top"/>
    </xf>
    <xf numFmtId="0" fontId="1" fillId="0" borderId="4" xfId="1" applyFont="1" applyBorder="1" applyAlignment="1">
      <alignment horizontal="left" vertical="top" wrapText="1"/>
    </xf>
    <xf numFmtId="165" fontId="1" fillId="0" borderId="12" xfId="1" applyNumberFormat="1" applyFont="1" applyBorder="1" applyAlignment="1">
      <alignment horizontal="right" vertical="top" wrapText="1"/>
    </xf>
    <xf numFmtId="0" fontId="1" fillId="0" borderId="12" xfId="1" applyFont="1" applyBorder="1" applyAlignment="1">
      <alignment horizontal="right" vertical="top" wrapText="1"/>
    </xf>
    <xf numFmtId="165" fontId="1" fillId="0" borderId="13" xfId="1" applyNumberFormat="1" applyFont="1" applyBorder="1" applyAlignment="1">
      <alignment horizontal="right" vertical="top" wrapText="1"/>
    </xf>
    <xf numFmtId="0" fontId="1" fillId="0" borderId="13" xfId="1" applyFont="1" applyBorder="1" applyAlignment="1">
      <alignment horizontal="right" vertical="top" wrapText="1"/>
    </xf>
    <xf numFmtId="165" fontId="1" fillId="21" borderId="14" xfId="1" applyNumberFormat="1" applyFont="1" applyFill="1" applyBorder="1" applyAlignment="1">
      <alignment horizontal="right" vertical="top" wrapText="1"/>
    </xf>
    <xf numFmtId="0" fontId="1" fillId="21" borderId="14" xfId="1" applyFont="1" applyFill="1" applyBorder="1" applyAlignment="1">
      <alignment horizontal="right" vertical="top" wrapText="1"/>
    </xf>
    <xf numFmtId="0" fontId="1" fillId="0" borderId="6" xfId="1" applyFont="1" applyBorder="1" applyAlignment="1">
      <alignment horizontal="right" vertical="top" wrapText="1"/>
    </xf>
    <xf numFmtId="0" fontId="1" fillId="0" borderId="74" xfId="1" applyFont="1" applyBorder="1" applyAlignment="1">
      <alignment horizontal="left" vertical="top" wrapText="1"/>
    </xf>
    <xf numFmtId="0" fontId="1" fillId="0" borderId="19" xfId="1" applyFont="1" applyBorder="1" applyAlignment="1">
      <alignment horizontal="right" vertical="top" wrapText="1"/>
    </xf>
    <xf numFmtId="0" fontId="1" fillId="0" borderId="35" xfId="1" applyFont="1" applyBorder="1" applyAlignment="1">
      <alignment horizontal="left" vertical="top" wrapText="1"/>
    </xf>
    <xf numFmtId="2" fontId="1" fillId="0" borderId="33" xfId="1" applyNumberFormat="1" applyFont="1" applyBorder="1" applyAlignment="1">
      <alignment horizontal="right" vertical="top"/>
    </xf>
    <xf numFmtId="0" fontId="1" fillId="0" borderId="95" xfId="1" applyFont="1" applyBorder="1" applyAlignment="1">
      <alignment horizontal="left" vertical="top" wrapText="1"/>
    </xf>
    <xf numFmtId="0" fontId="1" fillId="0" borderId="92" xfId="1" applyFont="1" applyBorder="1" applyAlignment="1">
      <alignment horizontal="right" vertical="top" wrapText="1"/>
    </xf>
    <xf numFmtId="0" fontId="1" fillId="0" borderId="89" xfId="1" applyFont="1" applyBorder="1" applyAlignment="1">
      <alignment horizontal="left" vertical="top" wrapText="1"/>
    </xf>
    <xf numFmtId="0" fontId="1" fillId="0" borderId="96" xfId="1" applyFont="1" applyBorder="1" applyAlignment="1">
      <alignment horizontal="right" vertical="top" wrapText="1"/>
    </xf>
    <xf numFmtId="0" fontId="1" fillId="0" borderId="97" xfId="1" applyFont="1" applyBorder="1" applyAlignment="1">
      <alignment horizontal="right" vertical="top" wrapText="1"/>
    </xf>
    <xf numFmtId="0" fontId="1" fillId="0" borderId="98" xfId="1" applyFont="1" applyBorder="1" applyAlignment="1">
      <alignment horizontal="left" vertical="top" wrapText="1"/>
    </xf>
    <xf numFmtId="0" fontId="1" fillId="0" borderId="20" xfId="1" applyFont="1" applyBorder="1" applyAlignment="1">
      <alignment horizontal="right" vertical="top" wrapText="1"/>
    </xf>
    <xf numFmtId="0" fontId="1" fillId="21" borderId="4" xfId="1" applyFont="1" applyFill="1" applyBorder="1" applyAlignment="1">
      <alignment horizontal="left" vertical="top" wrapText="1"/>
    </xf>
    <xf numFmtId="0" fontId="1" fillId="21" borderId="89" xfId="1" applyFont="1" applyFill="1" applyBorder="1" applyAlignment="1">
      <alignment horizontal="left" vertical="top" wrapText="1"/>
    </xf>
    <xf numFmtId="0" fontId="1" fillId="21" borderId="3" xfId="1" applyFont="1" applyFill="1" applyBorder="1" applyAlignment="1">
      <alignment horizontal="left" vertical="top" wrapText="1"/>
    </xf>
    <xf numFmtId="0" fontId="1" fillId="21" borderId="1" xfId="1" applyFont="1" applyFill="1" applyBorder="1" applyAlignment="1">
      <alignment horizontal="left" vertical="top" wrapText="1"/>
    </xf>
    <xf numFmtId="0" fontId="1" fillId="0" borderId="11" xfId="1" applyFont="1" applyBorder="1" applyAlignment="1">
      <alignment horizontal="right" vertical="top" wrapText="1"/>
    </xf>
    <xf numFmtId="0" fontId="1" fillId="21" borderId="95" xfId="1" applyFont="1" applyFill="1" applyBorder="1" applyAlignment="1">
      <alignment horizontal="left" vertical="top" wrapText="1"/>
    </xf>
    <xf numFmtId="0" fontId="1" fillId="0" borderId="13" xfId="1" applyFont="1" applyBorder="1" applyAlignment="1">
      <alignment horizontal="left" vertical="top" wrapText="1"/>
    </xf>
    <xf numFmtId="2" fontId="1" fillId="0" borderId="40" xfId="1" applyNumberFormat="1" applyFont="1" applyBorder="1" applyAlignment="1">
      <alignment horizontal="right" vertical="top"/>
    </xf>
    <xf numFmtId="0" fontId="1" fillId="0" borderId="36" xfId="1" applyFont="1" applyBorder="1" applyAlignment="1">
      <alignment horizontal="left" vertical="top" wrapText="1"/>
    </xf>
    <xf numFmtId="0" fontId="1" fillId="0" borderId="1" xfId="1" applyFont="1" applyBorder="1" applyAlignment="1">
      <alignment horizontal="left" vertical="top" wrapText="1"/>
    </xf>
    <xf numFmtId="165" fontId="1" fillId="0" borderId="11" xfId="1" applyNumberFormat="1" applyFont="1" applyBorder="1" applyAlignment="1">
      <alignment horizontal="right" vertical="top" wrapText="1"/>
    </xf>
    <xf numFmtId="0" fontId="1" fillId="0" borderId="6" xfId="1" applyFont="1" applyBorder="1" applyAlignment="1">
      <alignment horizontal="left" vertical="top" wrapText="1"/>
    </xf>
    <xf numFmtId="0" fontId="1" fillId="0" borderId="12" xfId="1" applyFont="1" applyBorder="1" applyAlignment="1">
      <alignment horizontal="left" vertical="top" wrapText="1"/>
    </xf>
    <xf numFmtId="0" fontId="1" fillId="0" borderId="15" xfId="1" applyFont="1" applyBorder="1" applyAlignment="1">
      <alignment horizontal="left" vertical="top" wrapText="1"/>
    </xf>
    <xf numFmtId="0" fontId="1" fillId="0" borderId="2" xfId="1" applyFont="1" applyBorder="1" applyAlignment="1">
      <alignment horizontal="right" vertical="top" wrapText="1"/>
    </xf>
    <xf numFmtId="0" fontId="1" fillId="0" borderId="1" xfId="1" applyFont="1" applyBorder="1" applyAlignment="1">
      <alignment horizontal="left" vertical="top" wrapText="1"/>
    </xf>
    <xf numFmtId="0" fontId="1" fillId="0" borderId="2" xfId="1" applyFont="1" applyBorder="1" applyAlignment="1">
      <alignment horizontal="left" vertical="top" wrapText="1"/>
    </xf>
    <xf numFmtId="0" fontId="1" fillId="0" borderId="4" xfId="1" applyFont="1" applyBorder="1" applyAlignment="1">
      <alignment horizontal="left" vertical="top" wrapText="1"/>
    </xf>
    <xf numFmtId="0" fontId="1" fillId="0" borderId="3" xfId="1" applyFont="1" applyBorder="1" applyAlignment="1">
      <alignment horizontal="left" vertical="top" wrapText="1"/>
    </xf>
    <xf numFmtId="0" fontId="1" fillId="0" borderId="0" xfId="1" applyFont="1" applyAlignment="1">
      <alignment horizontal="right" vertical="top" wrapText="1" indent="1"/>
    </xf>
    <xf numFmtId="0" fontId="1" fillId="0" borderId="15" xfId="1" applyFont="1" applyBorder="1" applyAlignment="1">
      <alignment horizontal="right" vertical="top" wrapText="1" indent="1"/>
    </xf>
    <xf numFmtId="0" fontId="1" fillId="0" borderId="0" xfId="1" applyFont="1" applyAlignment="1">
      <alignment horizontal="left" vertical="top" wrapText="1"/>
    </xf>
    <xf numFmtId="0" fontId="1" fillId="21" borderId="2" xfId="1" applyFont="1" applyFill="1" applyBorder="1" applyAlignment="1">
      <alignment horizontal="left" vertical="top" wrapText="1"/>
    </xf>
    <xf numFmtId="0" fontId="1" fillId="21" borderId="10" xfId="1" applyFont="1" applyFill="1" applyBorder="1" applyAlignment="1">
      <alignment horizontal="left" vertical="top" wrapText="1"/>
    </xf>
    <xf numFmtId="0" fontId="1" fillId="0" borderId="14" xfId="1" applyFont="1" applyBorder="1" applyAlignment="1">
      <alignment horizontal="left" vertical="top" wrapText="1"/>
    </xf>
    <xf numFmtId="0" fontId="6" fillId="16" borderId="26" xfId="9" applyFont="1" applyFill="1" applyBorder="1" applyAlignment="1">
      <alignment horizontal="left" vertical="center" wrapText="1"/>
    </xf>
    <xf numFmtId="0" fontId="6" fillId="16" borderId="56" xfId="9" applyFont="1" applyFill="1" applyBorder="1" applyAlignment="1">
      <alignment horizontal="left" vertical="center" wrapText="1"/>
    </xf>
    <xf numFmtId="0" fontId="6" fillId="16" borderId="36" xfId="9" applyFont="1" applyFill="1" applyBorder="1" applyAlignment="1">
      <alignment horizontal="left" vertical="center" wrapText="1"/>
    </xf>
    <xf numFmtId="0" fontId="6" fillId="16" borderId="9" xfId="9" applyFont="1" applyFill="1" applyBorder="1" applyAlignment="1">
      <alignment horizontal="left" vertical="center" wrapText="1"/>
    </xf>
    <xf numFmtId="0" fontId="6" fillId="16" borderId="0" xfId="9" applyFont="1" applyFill="1" applyAlignment="1">
      <alignment horizontal="left" vertical="center" wrapText="1"/>
    </xf>
    <xf numFmtId="0" fontId="6" fillId="16" borderId="6" xfId="9" applyFont="1" applyFill="1" applyBorder="1" applyAlignment="1">
      <alignment horizontal="left" vertical="center" wrapText="1"/>
    </xf>
    <xf numFmtId="4" fontId="1" fillId="21" borderId="0" xfId="9" applyNumberFormat="1" applyFont="1" applyFill="1" applyAlignment="1">
      <alignment horizontal="right" vertical="center"/>
    </xf>
    <xf numFmtId="0" fontId="35" fillId="26" borderId="26" xfId="7" applyFont="1" applyFill="1" applyBorder="1" applyAlignment="1">
      <alignment horizontal="left" vertical="center"/>
    </xf>
    <xf numFmtId="0" fontId="35" fillId="26" borderId="56" xfId="7" applyFont="1" applyFill="1" applyBorder="1" applyAlignment="1">
      <alignment horizontal="left" vertical="center"/>
    </xf>
    <xf numFmtId="0" fontId="35" fillId="26" borderId="36" xfId="7" applyFont="1" applyFill="1" applyBorder="1" applyAlignment="1">
      <alignment horizontal="left" vertical="center"/>
    </xf>
    <xf numFmtId="0" fontId="35" fillId="26" borderId="21" xfId="7" applyFont="1" applyFill="1" applyBorder="1" applyAlignment="1">
      <alignment horizontal="left" vertical="center"/>
    </xf>
    <xf numFmtId="0" fontId="35" fillId="26" borderId="34" xfId="7" applyFont="1" applyFill="1" applyBorder="1" applyAlignment="1">
      <alignment horizontal="left" vertical="center"/>
    </xf>
    <xf numFmtId="0" fontId="35" fillId="26" borderId="39" xfId="7" applyFont="1" applyFill="1" applyBorder="1" applyAlignment="1">
      <alignment horizontal="left" vertical="center"/>
    </xf>
    <xf numFmtId="0" fontId="35" fillId="26" borderId="88" xfId="7" applyFont="1" applyFill="1" applyBorder="1" applyAlignment="1">
      <alignment horizontal="left" vertical="center"/>
    </xf>
    <xf numFmtId="0" fontId="35" fillId="26" borderId="90" xfId="7" applyFont="1" applyFill="1" applyBorder="1" applyAlignment="1">
      <alignment horizontal="left" vertical="center"/>
    </xf>
    <xf numFmtId="0" fontId="35" fillId="26" borderId="37" xfId="7" applyFont="1" applyFill="1" applyBorder="1" applyAlignment="1">
      <alignment horizontal="left" vertical="center"/>
    </xf>
    <xf numFmtId="0" fontId="43" fillId="8" borderId="33" xfId="0" applyFont="1" applyFill="1" applyBorder="1" applyAlignment="1">
      <alignment horizontal="right" vertical="center"/>
    </xf>
    <xf numFmtId="1" fontId="1" fillId="0" borderId="4" xfId="2" applyNumberFormat="1" applyFont="1" applyBorder="1" applyAlignment="1">
      <alignment horizontal="right" vertical="top"/>
    </xf>
    <xf numFmtId="1" fontId="1" fillId="0" borderId="3" xfId="2" applyNumberFormat="1" applyFont="1" applyBorder="1" applyAlignment="1">
      <alignment horizontal="right" vertical="top"/>
    </xf>
    <xf numFmtId="1" fontId="1" fillId="0" borderId="1" xfId="2" applyNumberFormat="1" applyFont="1" applyBorder="1" applyAlignment="1">
      <alignment horizontal="right" vertical="top"/>
    </xf>
    <xf numFmtId="165" fontId="1" fillId="21" borderId="30" xfId="3" applyNumberFormat="1" applyFont="1" applyFill="1" applyBorder="1" applyAlignment="1">
      <alignment horizontal="right"/>
    </xf>
    <xf numFmtId="165" fontId="1" fillId="21" borderId="3" xfId="3" applyNumberFormat="1" applyFont="1" applyFill="1" applyBorder="1" applyAlignment="1">
      <alignment horizontal="right" vertical="top"/>
    </xf>
    <xf numFmtId="165" fontId="1" fillId="0" borderId="4" xfId="2" applyFont="1" applyBorder="1" applyAlignment="1">
      <alignment horizontal="right" vertical="top"/>
    </xf>
    <xf numFmtId="165" fontId="1" fillId="0" borderId="75" xfId="2" applyFont="1" applyFill="1" applyBorder="1" applyAlignment="1">
      <alignment vertical="top"/>
    </xf>
    <xf numFmtId="165" fontId="1" fillId="0" borderId="100" xfId="2" applyFont="1" applyFill="1" applyBorder="1" applyAlignment="1">
      <alignment vertical="top"/>
    </xf>
    <xf numFmtId="165" fontId="1" fillId="21" borderId="4" xfId="2" applyFont="1" applyFill="1" applyBorder="1" applyAlignment="1">
      <alignment vertical="top"/>
    </xf>
    <xf numFmtId="165" fontId="1" fillId="21" borderId="3" xfId="2" applyFont="1" applyFill="1" applyBorder="1" applyAlignment="1">
      <alignment vertical="top"/>
    </xf>
    <xf numFmtId="173" fontId="1" fillId="0" borderId="18" xfId="1" applyNumberFormat="1" applyBorder="1" applyAlignment="1">
      <alignment horizontal="right" vertical="top"/>
    </xf>
    <xf numFmtId="1" fontId="1" fillId="0" borderId="18" xfId="1" applyNumberFormat="1" applyBorder="1" applyAlignment="1">
      <alignment horizontal="right" vertical="top"/>
    </xf>
    <xf numFmtId="1" fontId="1" fillId="0" borderId="1" xfId="0" applyNumberFormat="1" applyFont="1" applyBorder="1" applyAlignment="1">
      <alignment horizontal="right" vertical="top" wrapText="1"/>
    </xf>
    <xf numFmtId="1" fontId="1" fillId="0" borderId="2" xfId="0" applyNumberFormat="1" applyFont="1" applyBorder="1" applyAlignment="1">
      <alignment horizontal="right" vertical="top" wrapText="1"/>
    </xf>
    <xf numFmtId="1" fontId="1" fillId="0" borderId="4" xfId="0" applyNumberFormat="1" applyFont="1" applyBorder="1" applyAlignment="1">
      <alignment horizontal="right" vertical="top" wrapText="1"/>
    </xf>
    <xf numFmtId="1" fontId="1" fillId="21" borderId="4" xfId="0" applyNumberFormat="1" applyFont="1" applyFill="1" applyBorder="1" applyAlignment="1">
      <alignment horizontal="right" vertical="top" wrapText="1"/>
    </xf>
    <xf numFmtId="1" fontId="1" fillId="21" borderId="3" xfId="0" applyNumberFormat="1" applyFont="1" applyFill="1" applyBorder="1" applyAlignment="1">
      <alignment horizontal="right" vertical="top" wrapText="1"/>
    </xf>
    <xf numFmtId="1" fontId="1" fillId="0" borderId="22" xfId="0" applyNumberFormat="1" applyFont="1" applyBorder="1" applyAlignment="1">
      <alignment horizontal="right" vertical="top" wrapText="1"/>
    </xf>
    <xf numFmtId="175" fontId="1" fillId="0" borderId="35" xfId="3" applyNumberFormat="1" applyFont="1" applyBorder="1" applyAlignment="1">
      <alignment horizontal="right" vertical="top"/>
    </xf>
    <xf numFmtId="1" fontId="1" fillId="0" borderId="3" xfId="1" applyNumberFormat="1" applyBorder="1" applyAlignment="1">
      <alignment horizontal="right" vertical="top"/>
    </xf>
    <xf numFmtId="1" fontId="1" fillId="0" borderId="30" xfId="1" applyNumberFormat="1" applyBorder="1" applyAlignment="1">
      <alignment horizontal="right" vertical="top"/>
    </xf>
    <xf numFmtId="1" fontId="1" fillId="0" borderId="47" xfId="1" applyNumberFormat="1" applyBorder="1" applyAlignment="1">
      <alignment horizontal="right" vertical="top"/>
    </xf>
    <xf numFmtId="165" fontId="1" fillId="6" borderId="2" xfId="2" applyFont="1" applyFill="1" applyBorder="1" applyAlignment="1">
      <alignment vertical="top"/>
    </xf>
    <xf numFmtId="175" fontId="1" fillId="0" borderId="2" xfId="3" applyNumberFormat="1" applyFont="1" applyBorder="1" applyAlignment="1">
      <alignment horizontal="right" vertical="top" wrapText="1"/>
    </xf>
    <xf numFmtId="175" fontId="1" fillId="0" borderId="1" xfId="3" applyNumberFormat="1" applyFont="1" applyBorder="1" applyAlignment="1">
      <alignment horizontal="right" vertical="top" wrapText="1"/>
    </xf>
    <xf numFmtId="175" fontId="1" fillId="21" borderId="13" xfId="3" applyNumberFormat="1" applyFont="1" applyFill="1" applyBorder="1" applyAlignment="1">
      <alignment horizontal="right" vertical="top"/>
    </xf>
    <xf numFmtId="175" fontId="1" fillId="21" borderId="12" xfId="3" applyNumberFormat="1" applyFont="1" applyFill="1" applyBorder="1" applyAlignment="1">
      <alignment horizontal="right" vertical="top"/>
    </xf>
    <xf numFmtId="175" fontId="1" fillId="0" borderId="4" xfId="3" applyNumberFormat="1" applyFont="1" applyFill="1" applyBorder="1" applyAlignment="1">
      <alignment horizontal="right" vertical="top" wrapText="1"/>
    </xf>
    <xf numFmtId="175" fontId="1" fillId="0" borderId="2" xfId="3" applyNumberFormat="1" applyFont="1" applyFill="1" applyBorder="1" applyAlignment="1">
      <alignment horizontal="right" vertical="top" wrapText="1"/>
    </xf>
    <xf numFmtId="175" fontId="1" fillId="0" borderId="2" xfId="3" applyNumberFormat="1" applyFont="1" applyFill="1" applyBorder="1" applyAlignment="1">
      <alignment horizontal="right" vertical="top"/>
    </xf>
    <xf numFmtId="175" fontId="1" fillId="0" borderId="12" xfId="3" applyNumberFormat="1" applyFont="1" applyFill="1" applyBorder="1" applyAlignment="1">
      <alignment horizontal="right" vertical="top" wrapText="1"/>
    </xf>
    <xf numFmtId="175" fontId="1" fillId="0" borderId="12" xfId="3" applyNumberFormat="1" applyFont="1" applyBorder="1" applyAlignment="1">
      <alignment horizontal="right" vertical="top" wrapText="1"/>
    </xf>
    <xf numFmtId="175" fontId="1" fillId="0" borderId="13" xfId="3" applyNumberFormat="1" applyFont="1" applyFill="1" applyBorder="1" applyAlignment="1">
      <alignment horizontal="right" vertical="top" wrapText="1"/>
    </xf>
    <xf numFmtId="175" fontId="1" fillId="0" borderId="33" xfId="3" applyNumberFormat="1" applyFont="1" applyFill="1" applyBorder="1" applyAlignment="1">
      <alignment horizontal="right" vertical="top" wrapText="1"/>
    </xf>
    <xf numFmtId="175" fontId="1" fillId="0" borderId="37" xfId="3" applyNumberFormat="1" applyFont="1" applyFill="1" applyBorder="1" applyAlignment="1">
      <alignment horizontal="right" vertical="top" wrapText="1"/>
    </xf>
    <xf numFmtId="1" fontId="1" fillId="0" borderId="2" xfId="1" applyNumberFormat="1" applyFont="1" applyBorder="1" applyAlignment="1">
      <alignment horizontal="right" vertical="top"/>
    </xf>
    <xf numFmtId="1" fontId="13" fillId="0" borderId="1" xfId="14" applyNumberFormat="1" applyBorder="1" applyAlignment="1">
      <alignment horizontal="right" vertical="top" wrapText="1"/>
    </xf>
    <xf numFmtId="4" fontId="13" fillId="0" borderId="2" xfId="14" applyNumberFormat="1" applyAlignment="1">
      <alignment horizontal="right" vertical="top" wrapText="1"/>
    </xf>
    <xf numFmtId="3" fontId="13" fillId="0" borderId="2" xfId="14" applyNumberFormat="1" applyAlignment="1">
      <alignment horizontal="right" vertical="top" wrapText="1"/>
    </xf>
    <xf numFmtId="1" fontId="1" fillId="0" borderId="2" xfId="15" applyNumberFormat="1" applyAlignment="1">
      <alignment horizontal="right" vertical="top"/>
    </xf>
    <xf numFmtId="1" fontId="1" fillId="21" borderId="12" xfId="15" applyNumberFormat="1" applyFill="1" applyBorder="1" applyAlignment="1">
      <alignment horizontal="right" vertical="top"/>
    </xf>
    <xf numFmtId="165" fontId="1" fillId="0" borderId="4" xfId="2" applyFont="1" applyFill="1" applyBorder="1" applyAlignment="1">
      <alignment horizontal="right" vertical="top"/>
    </xf>
    <xf numFmtId="165" fontId="1" fillId="0" borderId="1" xfId="2" applyFont="1" applyFill="1" applyBorder="1" applyAlignment="1">
      <alignment horizontal="right" vertical="top"/>
    </xf>
    <xf numFmtId="165" fontId="1" fillId="0" borderId="3" xfId="2" applyFont="1" applyFill="1" applyBorder="1" applyAlignment="1">
      <alignment horizontal="right" vertical="top"/>
    </xf>
    <xf numFmtId="165" fontId="1" fillId="0" borderId="30" xfId="2" applyFont="1" applyFill="1" applyBorder="1" applyAlignment="1">
      <alignment horizontal="right" vertical="top"/>
    </xf>
    <xf numFmtId="175" fontId="1" fillId="0" borderId="5" xfId="3" applyNumberFormat="1" applyFont="1" applyFill="1" applyBorder="1" applyAlignment="1">
      <alignment horizontal="right" vertical="top"/>
    </xf>
    <xf numFmtId="175" fontId="1" fillId="0" borderId="5" xfId="3" applyNumberFormat="1" applyFont="1" applyBorder="1" applyAlignment="1">
      <alignment horizontal="right" vertical="top"/>
    </xf>
    <xf numFmtId="175" fontId="1" fillId="21" borderId="10" xfId="3" applyNumberFormat="1" applyFont="1" applyFill="1" applyBorder="1" applyAlignment="1">
      <alignment horizontal="right" vertical="top"/>
    </xf>
    <xf numFmtId="1" fontId="1" fillId="0" borderId="18" xfId="7" applyNumberFormat="1" applyBorder="1" applyAlignment="1">
      <alignment vertical="top"/>
    </xf>
    <xf numFmtId="1" fontId="1" fillId="27" borderId="18" xfId="1" applyNumberFormat="1" applyFill="1" applyBorder="1" applyAlignment="1">
      <alignment vertical="top"/>
    </xf>
    <xf numFmtId="1" fontId="1" fillId="27" borderId="18" xfId="7" applyNumberFormat="1" applyFill="1" applyBorder="1" applyAlignment="1">
      <alignment vertical="top"/>
    </xf>
    <xf numFmtId="1" fontId="1" fillId="28" borderId="18" xfId="7" applyNumberFormat="1" applyFill="1" applyBorder="1" applyAlignment="1">
      <alignment vertical="top"/>
    </xf>
    <xf numFmtId="1" fontId="1" fillId="28" borderId="18" xfId="7" applyNumberFormat="1" applyFill="1" applyBorder="1" applyAlignment="1">
      <alignment horizontal="right" vertical="top"/>
    </xf>
    <xf numFmtId="1" fontId="1" fillId="27" borderId="18" xfId="7" applyNumberFormat="1" applyFill="1" applyBorder="1" applyAlignment="1">
      <alignment horizontal="right" vertical="top"/>
    </xf>
    <xf numFmtId="1" fontId="1" fillId="2" borderId="18" xfId="7" applyNumberFormat="1" applyFill="1" applyBorder="1" applyAlignment="1">
      <alignment horizontal="right" vertical="top"/>
    </xf>
    <xf numFmtId="1" fontId="1" fillId="2" borderId="18" xfId="7" applyNumberFormat="1" applyFill="1" applyBorder="1" applyAlignment="1">
      <alignment vertical="top"/>
    </xf>
    <xf numFmtId="1" fontId="1" fillId="12" borderId="18" xfId="7" applyNumberFormat="1" applyFill="1" applyBorder="1" applyAlignment="1">
      <alignment vertical="top"/>
    </xf>
    <xf numFmtId="1" fontId="1" fillId="14" borderId="18" xfId="7" applyNumberFormat="1" applyFill="1" applyBorder="1" applyAlignment="1">
      <alignment vertical="top"/>
    </xf>
    <xf numFmtId="1" fontId="1" fillId="14" borderId="18" xfId="7" applyNumberFormat="1" applyFill="1" applyBorder="1" applyAlignment="1">
      <alignment horizontal="right" vertical="top"/>
    </xf>
    <xf numFmtId="1" fontId="1" fillId="16" borderId="18" xfId="7" applyNumberFormat="1" applyFill="1" applyBorder="1" applyAlignment="1">
      <alignment horizontal="right" vertical="top"/>
    </xf>
    <xf numFmtId="1" fontId="1" fillId="16" borderId="18" xfId="7" applyNumberFormat="1" applyFill="1" applyBorder="1" applyAlignment="1">
      <alignment vertical="top"/>
    </xf>
    <xf numFmtId="1" fontId="1" fillId="18" borderId="18" xfId="7" applyNumberFormat="1" applyFill="1" applyBorder="1" applyAlignment="1">
      <alignment horizontal="right" vertical="top"/>
    </xf>
    <xf numFmtId="1" fontId="1" fillId="18" borderId="18" xfId="7" applyNumberFormat="1" applyFill="1" applyBorder="1" applyAlignment="1">
      <alignment vertical="top"/>
    </xf>
    <xf numFmtId="1" fontId="1" fillId="0" borderId="18" xfId="1" applyNumberFormat="1" applyBorder="1" applyAlignment="1">
      <alignment vertical="top"/>
    </xf>
    <xf numFmtId="173" fontId="1" fillId="0" borderId="18" xfId="7" applyNumberFormat="1" applyBorder="1" applyAlignment="1">
      <alignment horizontal="right" vertical="top"/>
    </xf>
    <xf numFmtId="1" fontId="1" fillId="0" borderId="18" xfId="7" applyNumberFormat="1" applyBorder="1" applyAlignment="1">
      <alignment horizontal="right" vertical="top"/>
    </xf>
    <xf numFmtId="1" fontId="1" fillId="21" borderId="18" xfId="7" applyNumberFormat="1" applyFill="1" applyBorder="1" applyAlignment="1">
      <alignment horizontal="right" vertical="top"/>
    </xf>
    <xf numFmtId="1" fontId="1" fillId="21" borderId="18" xfId="7" applyNumberFormat="1" applyFill="1" applyBorder="1" applyAlignment="1">
      <alignment vertical="top"/>
    </xf>
    <xf numFmtId="1" fontId="1" fillId="21" borderId="18" xfId="1" applyNumberFormat="1" applyFill="1" applyBorder="1" applyAlignment="1">
      <alignment vertical="top"/>
    </xf>
    <xf numFmtId="1" fontId="1" fillId="0" borderId="18" xfId="7" applyNumberFormat="1" applyBorder="1" applyAlignment="1">
      <alignment horizontal="right"/>
    </xf>
    <xf numFmtId="1" fontId="1" fillId="0" borderId="18" xfId="1" applyNumberFormat="1" applyBorder="1"/>
    <xf numFmtId="1" fontId="1" fillId="21" borderId="0" xfId="1" applyNumberFormat="1" applyFill="1" applyAlignment="1">
      <alignment horizontal="right"/>
    </xf>
    <xf numFmtId="1" fontId="13" fillId="0" borderId="18" xfId="1" applyNumberFormat="1" applyFont="1" applyBorder="1" applyAlignment="1">
      <alignment vertical="top"/>
    </xf>
    <xf numFmtId="1" fontId="1" fillId="0" borderId="18" xfId="1" applyNumberFormat="1" applyBorder="1" applyAlignment="1">
      <alignment horizontal="right"/>
    </xf>
    <xf numFmtId="1" fontId="1" fillId="0" borderId="23" xfId="7" applyNumberFormat="1" applyBorder="1" applyAlignment="1">
      <alignment horizontal="right" vertical="top"/>
    </xf>
    <xf numFmtId="1" fontId="1" fillId="0" borderId="23" xfId="1" applyNumberFormat="1" applyBorder="1" applyAlignment="1">
      <alignment vertical="top"/>
    </xf>
    <xf numFmtId="44" fontId="1" fillId="0" borderId="18" xfId="7" applyNumberFormat="1" applyBorder="1" applyAlignment="1">
      <alignment vertical="top"/>
    </xf>
    <xf numFmtId="44" fontId="1" fillId="0" borderId="18" xfId="1" applyNumberFormat="1" applyBorder="1" applyAlignment="1">
      <alignment vertical="top"/>
    </xf>
    <xf numFmtId="44" fontId="1" fillId="0" borderId="18" xfId="1" applyNumberFormat="1" applyBorder="1"/>
    <xf numFmtId="44" fontId="1" fillId="22" borderId="18" xfId="1" applyNumberFormat="1" applyFill="1" applyBorder="1" applyAlignment="1">
      <alignment vertical="top"/>
    </xf>
    <xf numFmtId="44" fontId="1" fillId="0" borderId="23" xfId="7" applyNumberFormat="1" applyBorder="1" applyAlignment="1">
      <alignment vertical="top"/>
    </xf>
    <xf numFmtId="44" fontId="1" fillId="0" borderId="23" xfId="1" applyNumberFormat="1" applyBorder="1" applyAlignment="1">
      <alignment vertical="top"/>
    </xf>
    <xf numFmtId="44" fontId="1" fillId="0" borderId="18" xfId="7" applyNumberFormat="1" applyBorder="1"/>
    <xf numFmtId="44" fontId="1" fillId="21" borderId="18" xfId="7" applyNumberFormat="1" applyFill="1" applyBorder="1" applyAlignment="1">
      <alignment horizontal="center" vertical="top"/>
    </xf>
    <xf numFmtId="44" fontId="1" fillId="21" borderId="18" xfId="7" applyNumberFormat="1" applyFill="1" applyBorder="1" applyAlignment="1">
      <alignment vertical="top"/>
    </xf>
    <xf numFmtId="44" fontId="1" fillId="21" borderId="18" xfId="1" applyNumberFormat="1" applyFill="1" applyBorder="1" applyAlignment="1">
      <alignment vertical="top"/>
    </xf>
    <xf numFmtId="44" fontId="1" fillId="18" borderId="18" xfId="7" applyNumberFormat="1" applyFill="1" applyBorder="1" applyAlignment="1">
      <alignment vertical="top"/>
    </xf>
    <xf numFmtId="44" fontId="1" fillId="16" borderId="18" xfId="7" applyNumberFormat="1" applyFill="1" applyBorder="1" applyAlignment="1">
      <alignment vertical="top"/>
    </xf>
    <xf numFmtId="44" fontId="1" fillId="14" borderId="18" xfId="7" applyNumberFormat="1" applyFill="1" applyBorder="1" applyAlignment="1">
      <alignment vertical="top"/>
    </xf>
    <xf numFmtId="44" fontId="1" fillId="12" borderId="18" xfId="7" applyNumberFormat="1" applyFill="1" applyBorder="1" applyAlignment="1">
      <alignment vertical="top"/>
    </xf>
    <xf numFmtId="44" fontId="1" fillId="2" borderId="18" xfId="7" applyNumberFormat="1" applyFill="1" applyBorder="1" applyAlignment="1">
      <alignment vertical="top"/>
    </xf>
    <xf numFmtId="44" fontId="1" fillId="28" borderId="18" xfId="7" applyNumberFormat="1" applyFill="1" applyBorder="1" applyAlignment="1">
      <alignment vertical="top"/>
    </xf>
    <xf numFmtId="44" fontId="1" fillId="27" borderId="18" xfId="7" applyNumberFormat="1" applyFill="1" applyBorder="1" applyAlignment="1">
      <alignment vertical="top"/>
    </xf>
    <xf numFmtId="44" fontId="1" fillId="27" borderId="18" xfId="1" applyNumberFormat="1" applyFill="1" applyBorder="1" applyAlignment="1">
      <alignment vertical="top"/>
    </xf>
    <xf numFmtId="1" fontId="1" fillId="0" borderId="18" xfId="9" applyNumberFormat="1" applyFont="1" applyBorder="1" applyAlignment="1">
      <alignment horizontal="right" vertical="top" wrapText="1"/>
    </xf>
    <xf numFmtId="175" fontId="1" fillId="21" borderId="2" xfId="3" applyNumberFormat="1" applyFont="1" applyFill="1" applyBorder="1" applyAlignment="1">
      <alignment horizontal="right" vertical="top"/>
    </xf>
    <xf numFmtId="175" fontId="1" fillId="0" borderId="4" xfId="3" applyNumberFormat="1" applyFont="1" applyFill="1" applyBorder="1" applyAlignment="1">
      <alignment horizontal="right" vertical="top"/>
    </xf>
    <xf numFmtId="175" fontId="1" fillId="0" borderId="3" xfId="3" applyNumberFormat="1" applyFont="1" applyFill="1" applyBorder="1" applyAlignment="1">
      <alignment horizontal="right" vertical="top"/>
    </xf>
    <xf numFmtId="175" fontId="1" fillId="0" borderId="1" xfId="3" applyNumberFormat="1" applyFont="1" applyFill="1" applyBorder="1" applyAlignment="1">
      <alignment horizontal="right" vertical="top"/>
    </xf>
    <xf numFmtId="175" fontId="1" fillId="0" borderId="2" xfId="3" applyNumberFormat="1" applyFont="1" applyBorder="1" applyAlignment="1">
      <alignment horizontal="right" vertical="top"/>
    </xf>
    <xf numFmtId="0" fontId="1" fillId="0" borderId="11" xfId="1" applyFont="1" applyBorder="1" applyAlignment="1">
      <alignment horizontal="left" vertical="top" wrapText="1"/>
    </xf>
    <xf numFmtId="0" fontId="1" fillId="0" borderId="7" xfId="1" applyFont="1" applyBorder="1" applyAlignment="1">
      <alignment vertical="top" wrapText="1"/>
    </xf>
    <xf numFmtId="0" fontId="1" fillId="0" borderId="17" xfId="1" applyFont="1" applyBorder="1" applyAlignment="1">
      <alignment horizontal="right" vertical="top"/>
    </xf>
    <xf numFmtId="0" fontId="1" fillId="21" borderId="12" xfId="1" applyFont="1" applyFill="1" applyBorder="1" applyAlignment="1">
      <alignment horizontal="left" vertical="top" wrapText="1"/>
    </xf>
    <xf numFmtId="0" fontId="1" fillId="0" borderId="3" xfId="1" applyFont="1" applyBorder="1" applyAlignment="1">
      <alignment horizontal="right" vertical="top"/>
    </xf>
    <xf numFmtId="0" fontId="1" fillId="0" borderId="30" xfId="1" applyFont="1" applyBorder="1" applyAlignment="1">
      <alignment horizontal="right" vertical="top"/>
    </xf>
    <xf numFmtId="1" fontId="1" fillId="0" borderId="4" xfId="1" applyNumberFormat="1" applyFont="1" applyBorder="1" applyAlignment="1">
      <alignment horizontal="right" vertical="top"/>
    </xf>
    <xf numFmtId="0" fontId="1" fillId="0" borderId="2" xfId="1" applyFont="1" applyBorder="1" applyAlignment="1">
      <alignment vertical="top" wrapText="1"/>
    </xf>
    <xf numFmtId="0" fontId="1" fillId="0" borderId="0" xfId="1" applyFont="1" applyAlignment="1">
      <alignment vertical="top" wrapText="1"/>
    </xf>
    <xf numFmtId="170" fontId="1" fillId="0" borderId="2" xfId="1" applyNumberFormat="1" applyFont="1" applyBorder="1" applyAlignment="1">
      <alignment horizontal="right" vertical="top" wrapText="1"/>
    </xf>
    <xf numFmtId="1" fontId="1" fillId="0" borderId="2" xfId="1" applyNumberFormat="1" applyFont="1" applyBorder="1" applyAlignment="1">
      <alignment horizontal="right" vertical="top" wrapText="1"/>
    </xf>
    <xf numFmtId="1" fontId="1" fillId="0" borderId="1" xfId="1" applyNumberFormat="1" applyFont="1" applyBorder="1" applyAlignment="1">
      <alignment horizontal="right" vertical="top"/>
    </xf>
    <xf numFmtId="0" fontId="0" fillId="0" borderId="0" xfId="0" applyFill="1"/>
    <xf numFmtId="0" fontId="22" fillId="0" borderId="0" xfId="0" applyFont="1" applyFill="1" applyAlignment="1">
      <alignment horizontal="right"/>
    </xf>
    <xf numFmtId="169" fontId="22" fillId="0" borderId="0" xfId="0" applyNumberFormat="1" applyFont="1" applyFill="1"/>
    <xf numFmtId="165" fontId="22" fillId="0" borderId="0" xfId="1" applyNumberFormat="1" applyFont="1" applyFill="1" applyAlignment="1">
      <alignment horizontal="right" vertical="top"/>
    </xf>
    <xf numFmtId="165" fontId="1" fillId="0" borderId="0" xfId="2" applyFont="1" applyAlignment="1">
      <alignment horizontal="right" vertical="top"/>
    </xf>
    <xf numFmtId="169" fontId="1" fillId="0" borderId="0" xfId="0" applyNumberFormat="1" applyFont="1"/>
    <xf numFmtId="44" fontId="1" fillId="0" borderId="0" xfId="7" applyNumberFormat="1" applyBorder="1" applyAlignment="1">
      <alignment vertical="top"/>
    </xf>
    <xf numFmtId="0" fontId="1" fillId="21" borderId="34" xfId="7" applyFill="1" applyBorder="1" applyAlignment="1">
      <alignment horizontal="right" vertical="top"/>
    </xf>
    <xf numFmtId="168" fontId="1" fillId="21" borderId="34" xfId="7" applyNumberFormat="1" applyFill="1" applyBorder="1" applyAlignment="1">
      <alignment horizontal="right" vertical="top"/>
    </xf>
    <xf numFmtId="1" fontId="1" fillId="21" borderId="34" xfId="7" applyNumberFormat="1" applyFill="1" applyBorder="1" applyAlignment="1">
      <alignment horizontal="right" vertical="top"/>
    </xf>
    <xf numFmtId="44" fontId="1" fillId="21" borderId="34" xfId="7" applyNumberFormat="1" applyFill="1" applyBorder="1" applyAlignment="1">
      <alignment vertical="top"/>
    </xf>
    <xf numFmtId="1" fontId="1" fillId="21" borderId="34" xfId="1" applyNumberFormat="1" applyFill="1" applyBorder="1" applyAlignment="1">
      <alignment vertical="top"/>
    </xf>
    <xf numFmtId="44" fontId="1" fillId="21" borderId="25" xfId="1" applyNumberFormat="1" applyFill="1" applyBorder="1" applyAlignment="1">
      <alignment vertical="top"/>
    </xf>
    <xf numFmtId="0" fontId="1" fillId="21" borderId="29" xfId="7" applyFill="1" applyBorder="1" applyAlignment="1">
      <alignment vertical="top" wrapText="1"/>
    </xf>
    <xf numFmtId="0" fontId="1" fillId="0" borderId="20" xfId="7" applyBorder="1" applyAlignment="1">
      <alignment horizontal="right" vertical="top" wrapText="1"/>
    </xf>
    <xf numFmtId="0" fontId="1" fillId="0" borderId="19" xfId="7" applyBorder="1" applyAlignment="1">
      <alignment horizontal="right" vertical="top" wrapText="1"/>
    </xf>
    <xf numFmtId="171" fontId="1" fillId="21" borderId="23" xfId="7" applyNumberFormat="1" applyFill="1" applyBorder="1" applyAlignment="1">
      <alignment horizontal="center" vertical="top"/>
    </xf>
    <xf numFmtId="171" fontId="1" fillId="21" borderId="20" xfId="7" applyNumberFormat="1" applyFill="1" applyBorder="1" applyAlignment="1">
      <alignment horizontal="center" vertical="top"/>
    </xf>
    <xf numFmtId="171" fontId="1" fillId="21" borderId="19" xfId="7" applyNumberFormat="1" applyFill="1" applyBorder="1" applyAlignment="1">
      <alignment horizontal="center" vertical="top"/>
    </xf>
    <xf numFmtId="0" fontId="1" fillId="0" borderId="20" xfId="7" applyBorder="1" applyAlignment="1">
      <alignment horizontal="left" vertical="top" wrapText="1" indent="1"/>
    </xf>
    <xf numFmtId="0" fontId="1" fillId="0" borderId="19" xfId="7" applyBorder="1" applyAlignment="1">
      <alignment horizontal="left" vertical="top" wrapText="1" indent="1"/>
    </xf>
    <xf numFmtId="0" fontId="1" fillId="0" borderId="20" xfId="7" applyBorder="1" applyAlignment="1">
      <alignment vertical="top" wrapText="1"/>
    </xf>
    <xf numFmtId="0" fontId="1" fillId="0" borderId="18" xfId="0" applyFont="1" applyFill="1" applyBorder="1" applyAlignment="1">
      <alignment horizontal="left" vertical="top" wrapText="1"/>
    </xf>
    <xf numFmtId="0" fontId="1" fillId="0" borderId="33" xfId="1" applyFill="1" applyBorder="1" applyAlignment="1">
      <alignment horizontal="left" vertical="center" wrapText="1"/>
    </xf>
    <xf numFmtId="0" fontId="1" fillId="0" borderId="37" xfId="1" applyFill="1" applyBorder="1" applyAlignment="1">
      <alignment vertical="center" wrapText="1"/>
    </xf>
    <xf numFmtId="2" fontId="13" fillId="0" borderId="43" xfId="4" applyNumberFormat="1" applyFont="1" applyFill="1" applyBorder="1" applyAlignment="1">
      <alignment horizontal="right" vertical="center"/>
    </xf>
    <xf numFmtId="0" fontId="36" fillId="21" borderId="0" xfId="1" applyFont="1" applyFill="1" applyAlignment="1">
      <alignment vertical="center"/>
    </xf>
    <xf numFmtId="0" fontId="35" fillId="15" borderId="12" xfId="1" applyFont="1" applyFill="1" applyBorder="1" applyAlignment="1">
      <alignment horizontal="right" vertical="top" wrapText="1"/>
    </xf>
    <xf numFmtId="0" fontId="11" fillId="21" borderId="25" xfId="0" applyFont="1" applyFill="1" applyBorder="1" applyAlignment="1">
      <alignment horizontal="right" vertical="top" wrapText="1"/>
    </xf>
    <xf numFmtId="0" fontId="1" fillId="21" borderId="7" xfId="1" applyFont="1" applyFill="1" applyBorder="1" applyAlignment="1">
      <alignment vertical="top" wrapText="1"/>
    </xf>
    <xf numFmtId="165" fontId="1" fillId="21" borderId="14" xfId="2" applyFont="1" applyFill="1" applyBorder="1" applyAlignment="1">
      <alignment horizontal="right"/>
    </xf>
    <xf numFmtId="166" fontId="1" fillId="21" borderId="14" xfId="3" applyFont="1" applyFill="1" applyBorder="1" applyAlignment="1">
      <alignment horizontal="right" vertical="top"/>
    </xf>
    <xf numFmtId="165" fontId="1" fillId="21" borderId="14" xfId="2" applyFont="1" applyFill="1" applyBorder="1" applyAlignment="1">
      <alignment vertical="top"/>
    </xf>
    <xf numFmtId="0" fontId="49" fillId="21" borderId="21" xfId="13" applyFont="1" applyFill="1" applyBorder="1" applyAlignment="1">
      <alignment horizontal="center" vertical="center" wrapText="1"/>
    </xf>
    <xf numFmtId="0" fontId="49" fillId="21" borderId="34" xfId="13" applyFont="1" applyFill="1" applyBorder="1" applyAlignment="1">
      <alignment horizontal="center" vertical="center" wrapText="1"/>
    </xf>
    <xf numFmtId="0" fontId="49" fillId="21" borderId="25" xfId="13" applyFont="1" applyFill="1" applyBorder="1" applyAlignment="1">
      <alignment horizontal="center" vertical="center" wrapText="1"/>
    </xf>
  </cellXfs>
  <cellStyles count="16">
    <cellStyle name="amount" xfId="14" xr:uid="{726198DE-9E98-49F1-AE39-3DB2820A5F4D}"/>
    <cellStyle name="Comma" xfId="5" builtinId="3"/>
    <cellStyle name="Comma 2" xfId="3" xr:uid="{00000000-0005-0000-0000-000001000000}"/>
    <cellStyle name="Currency" xfId="6" builtinId="4"/>
    <cellStyle name="Currency 2" xfId="2" xr:uid="{00000000-0005-0000-0000-000003000000}"/>
    <cellStyle name="Currency 2 2" xfId="11" xr:uid="{00000000-0005-0000-0000-000004000000}"/>
    <cellStyle name="Currency 3" xfId="12" xr:uid="{00000000-0005-0000-0000-000005000000}"/>
    <cellStyle name="Hyperlink" xfId="13" builtinId="8"/>
    <cellStyle name="Normal" xfId="0" builtinId="0"/>
    <cellStyle name="Normal 2" xfId="1" xr:uid="{00000000-0005-0000-0000-00000B000000}"/>
    <cellStyle name="Normal 2 2" xfId="8" xr:uid="{00000000-0005-0000-0000-00000C000000}"/>
    <cellStyle name="Normal 3" xfId="10" xr:uid="{00000000-0005-0000-0000-00000D000000}"/>
    <cellStyle name="Normal 4" xfId="9" xr:uid="{00000000-0005-0000-0000-00000E000000}"/>
    <cellStyle name="Normal_Book5" xfId="7" xr:uid="{00000000-0005-0000-0000-00000F000000}"/>
    <cellStyle name="Percent 2" xfId="4" xr:uid="{00000000-0005-0000-0000-000012000000}"/>
    <cellStyle name="unit" xfId="15" xr:uid="{A1338D16-B49D-4F35-AAEF-A819E6BEC511}"/>
  </cellStyles>
  <dxfs count="0"/>
  <tableStyles count="0" defaultTableStyle="TableStyleMedium2" defaultPivotStyle="PivotStyleLight16"/>
  <colors>
    <mruColors>
      <color rgb="FFD8670A"/>
      <color rgb="FF006600"/>
      <color rgb="FF008000"/>
      <color rgb="FFE6E6E6"/>
      <color rgb="FF0000FF"/>
      <color rgb="FFACB9CA"/>
      <color rgb="FFCC99FF"/>
      <color rgb="FFFFCC00"/>
      <color rgb="FFFF7C8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icroads.vic.gov.au/registration/registration-fees/heavy-vehicle-fee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2:C11"/>
  <sheetViews>
    <sheetView workbookViewId="0">
      <selection activeCell="A25" sqref="A25"/>
    </sheetView>
  </sheetViews>
  <sheetFormatPr defaultRowHeight="14.4" x14ac:dyDescent="0.3"/>
  <cols>
    <col min="1" max="1" width="87.88671875" customWidth="1"/>
    <col min="2" max="2" width="20.6640625" customWidth="1"/>
    <col min="3" max="3" width="11.44140625" bestFit="1" customWidth="1"/>
  </cols>
  <sheetData>
    <row r="2" spans="1:3" x14ac:dyDescent="0.3">
      <c r="A2" s="4" t="s">
        <v>0</v>
      </c>
    </row>
    <row r="5" spans="1:3" x14ac:dyDescent="0.3">
      <c r="A5" s="2" t="str">
        <f>"In accordance with the Monetary Units Act 2004, the value for "&amp;FinYear&amp;" is:"</f>
        <v>In accordance with the Monetary Units Act 2004, the value for 2025-2026 is:</v>
      </c>
      <c r="B5" s="1"/>
      <c r="C5" s="1228"/>
    </row>
    <row r="6" spans="1:3" x14ac:dyDescent="0.3">
      <c r="A6" s="2" t="s">
        <v>1</v>
      </c>
      <c r="B6" s="1232" t="s">
        <v>3291</v>
      </c>
      <c r="C6" s="1229"/>
    </row>
    <row r="7" spans="1:3" x14ac:dyDescent="0.3">
      <c r="A7" s="2" t="s">
        <v>2</v>
      </c>
      <c r="B7" s="1233">
        <v>45839</v>
      </c>
      <c r="C7" s="1230"/>
    </row>
    <row r="8" spans="1:3" x14ac:dyDescent="0.3">
      <c r="A8" s="2" t="s">
        <v>3</v>
      </c>
      <c r="B8" s="1234">
        <v>16.809999999999999</v>
      </c>
      <c r="C8" s="1231"/>
    </row>
    <row r="9" spans="1:3" x14ac:dyDescent="0.3">
      <c r="A9" s="2" t="s">
        <v>4</v>
      </c>
      <c r="B9" s="1234">
        <v>203.51</v>
      </c>
      <c r="C9" s="1231"/>
    </row>
    <row r="10" spans="1:3" x14ac:dyDescent="0.3">
      <c r="C10" s="1228"/>
    </row>
    <row r="11" spans="1:3" x14ac:dyDescent="0.3">
      <c r="A11" s="2" t="s">
        <v>5</v>
      </c>
      <c r="B11" s="3">
        <v>0.1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73E14-A4B8-4E31-AA91-3FDFD2163119}">
  <dimension ref="A1:H220"/>
  <sheetViews>
    <sheetView workbookViewId="0">
      <selection activeCell="B9" sqref="B9:C10"/>
    </sheetView>
  </sheetViews>
  <sheetFormatPr defaultColWidth="0" defaultRowHeight="14.4" zeroHeight="1" x14ac:dyDescent="0.3"/>
  <cols>
    <col min="1" max="1" width="5.6640625" style="437" customWidth="1"/>
    <col min="2" max="2" width="12.109375" style="437" customWidth="1"/>
    <col min="3" max="3" width="119.88671875" style="437" customWidth="1"/>
    <col min="4" max="5" width="14.109375" style="437" customWidth="1"/>
    <col min="6" max="6" width="14.109375" style="437" bestFit="1" customWidth="1"/>
    <col min="7" max="7" width="15.33203125" style="437" customWidth="1"/>
    <col min="8" max="8" width="5.6640625" style="437" customWidth="1"/>
    <col min="9" max="16384" width="8.88671875" style="437" hidden="1"/>
  </cols>
  <sheetData>
    <row r="1" spans="2:7" ht="19.95" customHeight="1" x14ac:dyDescent="0.3">
      <c r="B1" s="798" t="s">
        <v>1577</v>
      </c>
      <c r="C1" s="798"/>
      <c r="D1" s="798"/>
      <c r="E1" s="798"/>
      <c r="F1" s="798"/>
      <c r="G1" s="798"/>
    </row>
    <row r="2" spans="2:7" ht="15" customHeight="1" x14ac:dyDescent="0.3">
      <c r="B2" s="157"/>
      <c r="C2" s="119"/>
      <c r="D2" s="636"/>
      <c r="E2" s="119"/>
      <c r="F2" s="439"/>
      <c r="G2" s="434"/>
    </row>
    <row r="3" spans="2:7" ht="15" customHeight="1" x14ac:dyDescent="0.3">
      <c r="B3" s="157"/>
      <c r="C3" s="468" t="str">
        <f>"In accordance with the Monetary Units Act 2004, the value for "&amp;FinYear&amp;" is:"</f>
        <v>In accordance with the Monetary Units Act 2004, the value for 2025-2026 is:</v>
      </c>
      <c r="D3" s="636"/>
      <c r="E3" s="119"/>
      <c r="F3" s="439"/>
      <c r="G3" s="434"/>
    </row>
    <row r="4" spans="2:7" ht="15" customHeight="1" x14ac:dyDescent="0.3">
      <c r="B4" s="157"/>
      <c r="C4" s="472" t="s">
        <v>7</v>
      </c>
      <c r="D4" s="473">
        <f>FeeUnit</f>
        <v>16.809999999999999</v>
      </c>
      <c r="E4" s="119"/>
      <c r="F4" s="439"/>
      <c r="G4" s="434"/>
    </row>
    <row r="5" spans="2:7" ht="15" customHeight="1" x14ac:dyDescent="0.3">
      <c r="B5" s="157"/>
      <c r="C5" s="472" t="s">
        <v>8</v>
      </c>
      <c r="D5" s="473">
        <f>PenaltyUnit</f>
        <v>203.51</v>
      </c>
      <c r="E5" s="119"/>
      <c r="F5" s="439"/>
      <c r="G5" s="434"/>
    </row>
    <row r="6" spans="2:7" ht="15" customHeight="1" x14ac:dyDescent="0.3">
      <c r="B6" s="157"/>
      <c r="C6" s="472"/>
      <c r="D6" s="637"/>
      <c r="E6" s="119"/>
      <c r="F6" s="439"/>
      <c r="G6" s="434"/>
    </row>
    <row r="7" spans="2:7" ht="34.950000000000003" customHeight="1" x14ac:dyDescent="0.3">
      <c r="B7" s="885" t="s">
        <v>9</v>
      </c>
      <c r="C7" s="885"/>
      <c r="D7" s="885"/>
      <c r="E7" s="885"/>
      <c r="F7" s="885"/>
      <c r="G7" s="885"/>
    </row>
    <row r="8" spans="2:7" ht="34.950000000000003" customHeight="1" x14ac:dyDescent="0.3">
      <c r="B8" s="886" t="s">
        <v>10</v>
      </c>
      <c r="C8" s="886"/>
      <c r="D8" s="886"/>
      <c r="E8" s="886"/>
      <c r="F8" s="886"/>
      <c r="G8" s="886"/>
    </row>
    <row r="9" spans="2:7" ht="54" customHeight="1" x14ac:dyDescent="0.3">
      <c r="B9" s="810" t="s">
        <v>3563</v>
      </c>
      <c r="C9" s="811"/>
      <c r="D9" s="889" t="str">
        <f>"Infringement Penalty
from "&amp;TEXT(StartDate,"dd-MMM-YYYY")</f>
        <v>Infringement Penalty
from 01-Jul-2025</v>
      </c>
      <c r="E9" s="815"/>
      <c r="F9" s="814" t="str">
        <f>"Maximum Court Penalty
from "&amp;TEXT(StartDate,"dd-MMM-YYYY")</f>
        <v>Maximum Court Penalty
from 01-Jul-2025</v>
      </c>
      <c r="G9" s="815"/>
    </row>
    <row r="10" spans="2:7" ht="26.25" customHeight="1" x14ac:dyDescent="0.3">
      <c r="B10" s="887"/>
      <c r="C10" s="888"/>
      <c r="D10" s="343" t="s">
        <v>11</v>
      </c>
      <c r="E10" s="344" t="s">
        <v>12</v>
      </c>
      <c r="F10" s="417" t="s">
        <v>11</v>
      </c>
      <c r="G10" s="346" t="s">
        <v>12</v>
      </c>
    </row>
    <row r="11" spans="2:7" ht="34.950000000000003" customHeight="1" x14ac:dyDescent="0.3">
      <c r="B11" s="890" t="s">
        <v>3877</v>
      </c>
      <c r="C11" s="891"/>
      <c r="D11" s="891"/>
      <c r="E11" s="891"/>
      <c r="F11" s="891"/>
      <c r="G11" s="892"/>
    </row>
    <row r="12" spans="2:7" x14ac:dyDescent="0.3">
      <c r="B12" s="1039"/>
      <c r="C12" s="1040" t="s">
        <v>1579</v>
      </c>
      <c r="D12" s="1225" t="str">
        <f t="shared" ref="D12:D75" si="0">IF(E12="","",IFERROR(ROUND(E12*PenaltyUnit,0), E12))</f>
        <v>N/A</v>
      </c>
      <c r="E12" s="1088" t="s">
        <v>62</v>
      </c>
      <c r="F12" s="96">
        <f t="shared" ref="F12:F70" si="1">IF(G12="","",IFERROR(ROUND(G12*PenaltyUnit,0), "N/A"))</f>
        <v>2035</v>
      </c>
      <c r="G12" s="1145">
        <v>10</v>
      </c>
    </row>
    <row r="13" spans="2:7" x14ac:dyDescent="0.3">
      <c r="B13" s="1039">
        <v>25</v>
      </c>
      <c r="C13" s="1040" t="s">
        <v>1580</v>
      </c>
      <c r="D13" s="96">
        <f t="shared" si="0"/>
        <v>407</v>
      </c>
      <c r="E13" s="1226">
        <v>2</v>
      </c>
      <c r="F13" s="96">
        <f t="shared" si="1"/>
        <v>2035</v>
      </c>
      <c r="G13" s="1145">
        <v>10</v>
      </c>
    </row>
    <row r="14" spans="2:7" x14ac:dyDescent="0.3">
      <c r="B14" s="1039">
        <v>26</v>
      </c>
      <c r="C14" s="1040" t="s">
        <v>1581</v>
      </c>
      <c r="D14" s="96">
        <f t="shared" si="0"/>
        <v>407</v>
      </c>
      <c r="E14" s="1151">
        <v>2</v>
      </c>
      <c r="F14" s="96">
        <f t="shared" si="1"/>
        <v>2035</v>
      </c>
      <c r="G14" s="1215">
        <v>10</v>
      </c>
    </row>
    <row r="15" spans="2:7" x14ac:dyDescent="0.3">
      <c r="B15" s="1039">
        <v>27</v>
      </c>
      <c r="C15" s="1040" t="s">
        <v>3857</v>
      </c>
      <c r="D15" s="42" t="str">
        <f t="shared" si="0"/>
        <v>N/A</v>
      </c>
      <c r="E15" s="1226" t="s">
        <v>62</v>
      </c>
      <c r="F15" s="96">
        <f t="shared" si="1"/>
        <v>2035</v>
      </c>
      <c r="G15" s="1215">
        <v>10</v>
      </c>
    </row>
    <row r="16" spans="2:7" ht="39.6" x14ac:dyDescent="0.3">
      <c r="B16" s="1039" t="s">
        <v>3520</v>
      </c>
      <c r="C16" s="1040" t="s">
        <v>1582</v>
      </c>
      <c r="D16" s="42" t="str">
        <f t="shared" si="0"/>
        <v>N/A</v>
      </c>
      <c r="E16" s="1151" t="s">
        <v>62</v>
      </c>
      <c r="F16" s="96">
        <f t="shared" si="1"/>
        <v>2035</v>
      </c>
      <c r="G16" s="1215">
        <v>10</v>
      </c>
    </row>
    <row r="17" spans="2:7" x14ac:dyDescent="0.3">
      <c r="B17" s="1039">
        <v>29</v>
      </c>
      <c r="C17" s="1040" t="s">
        <v>1584</v>
      </c>
      <c r="D17" s="96">
        <f t="shared" si="0"/>
        <v>407</v>
      </c>
      <c r="E17" s="1226">
        <v>2</v>
      </c>
      <c r="F17" s="96">
        <f t="shared" si="1"/>
        <v>2035</v>
      </c>
      <c r="G17" s="1215">
        <v>10</v>
      </c>
    </row>
    <row r="18" spans="2:7" x14ac:dyDescent="0.3">
      <c r="B18" s="1039">
        <v>30</v>
      </c>
      <c r="C18" s="1040" t="s">
        <v>1585</v>
      </c>
      <c r="D18" s="96">
        <f t="shared" si="0"/>
        <v>407</v>
      </c>
      <c r="E18" s="1226">
        <v>2</v>
      </c>
      <c r="F18" s="96">
        <f t="shared" si="1"/>
        <v>2035</v>
      </c>
      <c r="G18" s="1215">
        <v>10</v>
      </c>
    </row>
    <row r="19" spans="2:7" ht="26.4" x14ac:dyDescent="0.3">
      <c r="B19" s="1096" t="s">
        <v>1191</v>
      </c>
      <c r="C19" s="1097" t="s">
        <v>1586</v>
      </c>
      <c r="D19" s="96">
        <f t="shared" si="0"/>
        <v>407</v>
      </c>
      <c r="E19" s="1226">
        <v>2</v>
      </c>
      <c r="F19" s="96">
        <f t="shared" si="1"/>
        <v>2035</v>
      </c>
      <c r="G19" s="1211">
        <v>10</v>
      </c>
    </row>
    <row r="20" spans="2:7" x14ac:dyDescent="0.3">
      <c r="B20" s="1039" t="s">
        <v>447</v>
      </c>
      <c r="C20" s="1040" t="s">
        <v>1587</v>
      </c>
      <c r="D20" s="96">
        <f t="shared" si="0"/>
        <v>407</v>
      </c>
      <c r="E20" s="1226">
        <v>2</v>
      </c>
      <c r="F20" s="96">
        <f t="shared" si="1"/>
        <v>2035</v>
      </c>
      <c r="G20" s="1215">
        <v>10</v>
      </c>
    </row>
    <row r="21" spans="2:7" x14ac:dyDescent="0.3">
      <c r="B21" s="1039" t="s">
        <v>2150</v>
      </c>
      <c r="C21" s="1040" t="s">
        <v>1588</v>
      </c>
      <c r="D21" s="96">
        <f t="shared" si="0"/>
        <v>407</v>
      </c>
      <c r="E21" s="1151">
        <v>2</v>
      </c>
      <c r="F21" s="96">
        <f t="shared" si="1"/>
        <v>2035</v>
      </c>
      <c r="G21" s="1215">
        <v>10</v>
      </c>
    </row>
    <row r="22" spans="2:7" x14ac:dyDescent="0.3">
      <c r="B22" s="1039" t="s">
        <v>1192</v>
      </c>
      <c r="C22" s="1040" t="s">
        <v>1589</v>
      </c>
      <c r="D22" s="96">
        <f t="shared" si="0"/>
        <v>407</v>
      </c>
      <c r="E22" s="1226">
        <v>2</v>
      </c>
      <c r="F22" s="96">
        <f t="shared" si="1"/>
        <v>2035</v>
      </c>
      <c r="G22" s="1145">
        <v>10</v>
      </c>
    </row>
    <row r="23" spans="2:7" x14ac:dyDescent="0.3">
      <c r="B23" s="1039" t="s">
        <v>2154</v>
      </c>
      <c r="C23" s="1040" t="s">
        <v>1591</v>
      </c>
      <c r="D23" s="96">
        <f t="shared" si="0"/>
        <v>407</v>
      </c>
      <c r="E23" s="1226">
        <v>2</v>
      </c>
      <c r="F23" s="96">
        <f t="shared" si="1"/>
        <v>2035</v>
      </c>
      <c r="G23" s="1145">
        <v>10</v>
      </c>
    </row>
    <row r="24" spans="2:7" x14ac:dyDescent="0.3">
      <c r="B24" s="1039" t="s">
        <v>63</v>
      </c>
      <c r="C24" s="1040" t="s">
        <v>1592</v>
      </c>
      <c r="D24" s="96">
        <f t="shared" si="0"/>
        <v>407</v>
      </c>
      <c r="E24" s="1151">
        <v>2</v>
      </c>
      <c r="F24" s="96">
        <f t="shared" si="1"/>
        <v>2035</v>
      </c>
      <c r="G24" s="1145">
        <v>10</v>
      </c>
    </row>
    <row r="25" spans="2:7" x14ac:dyDescent="0.3">
      <c r="B25" s="1039" t="s">
        <v>1535</v>
      </c>
      <c r="C25" s="1040" t="s">
        <v>1593</v>
      </c>
      <c r="D25" s="96">
        <f t="shared" si="0"/>
        <v>407</v>
      </c>
      <c r="E25" s="1226">
        <v>2</v>
      </c>
      <c r="F25" s="96">
        <f t="shared" si="1"/>
        <v>2035</v>
      </c>
      <c r="G25" s="1145">
        <v>10</v>
      </c>
    </row>
    <row r="26" spans="2:7" x14ac:dyDescent="0.3">
      <c r="B26" s="1039" t="s">
        <v>2161</v>
      </c>
      <c r="C26" s="1040" t="s">
        <v>1594</v>
      </c>
      <c r="D26" s="96">
        <f t="shared" si="0"/>
        <v>407</v>
      </c>
      <c r="E26" s="1151">
        <v>2</v>
      </c>
      <c r="F26" s="96">
        <f t="shared" si="1"/>
        <v>2035</v>
      </c>
      <c r="G26" s="1145">
        <v>10</v>
      </c>
    </row>
    <row r="27" spans="2:7" x14ac:dyDescent="0.3">
      <c r="B27" s="1039" t="s">
        <v>3521</v>
      </c>
      <c r="C27" s="1040" t="s">
        <v>1595</v>
      </c>
      <c r="D27" s="96">
        <f t="shared" si="0"/>
        <v>407</v>
      </c>
      <c r="E27" s="1226">
        <v>2</v>
      </c>
      <c r="F27" s="96">
        <f t="shared" si="1"/>
        <v>2035</v>
      </c>
      <c r="G27" s="1215">
        <v>10</v>
      </c>
    </row>
    <row r="28" spans="2:7" x14ac:dyDescent="0.3">
      <c r="B28" s="1039" t="s">
        <v>3522</v>
      </c>
      <c r="C28" s="1040" t="s">
        <v>1596</v>
      </c>
      <c r="D28" s="96">
        <f t="shared" si="0"/>
        <v>407</v>
      </c>
      <c r="E28" s="1226">
        <v>2</v>
      </c>
      <c r="F28" s="96">
        <f t="shared" si="1"/>
        <v>2035</v>
      </c>
      <c r="G28" s="1215">
        <v>10</v>
      </c>
    </row>
    <row r="29" spans="2:7" ht="26.4" x14ac:dyDescent="0.3">
      <c r="B29" s="1039" t="s">
        <v>1601</v>
      </c>
      <c r="C29" s="1040" t="s">
        <v>1597</v>
      </c>
      <c r="D29" s="42" t="str">
        <f t="shared" si="0"/>
        <v>N/A</v>
      </c>
      <c r="E29" s="1046" t="s">
        <v>62</v>
      </c>
      <c r="F29" s="96">
        <f t="shared" si="1"/>
        <v>2035</v>
      </c>
      <c r="G29" s="1145">
        <v>10</v>
      </c>
    </row>
    <row r="30" spans="2:7" ht="26.4" x14ac:dyDescent="0.3">
      <c r="B30" s="1039" t="s">
        <v>2771</v>
      </c>
      <c r="C30" s="1040" t="s">
        <v>1598</v>
      </c>
      <c r="D30" s="42" t="str">
        <f t="shared" si="0"/>
        <v>N/A</v>
      </c>
      <c r="E30" s="1041" t="s">
        <v>62</v>
      </c>
      <c r="F30" s="96">
        <f t="shared" si="1"/>
        <v>2035</v>
      </c>
      <c r="G30" s="1145">
        <v>10</v>
      </c>
    </row>
    <row r="31" spans="2:7" ht="40.5" customHeight="1" x14ac:dyDescent="0.3">
      <c r="B31" s="1039" t="s">
        <v>2672</v>
      </c>
      <c r="C31" s="1040" t="s">
        <v>1599</v>
      </c>
      <c r="D31" s="42" t="str">
        <f t="shared" si="0"/>
        <v>N/A</v>
      </c>
      <c r="E31" s="1046" t="s">
        <v>62</v>
      </c>
      <c r="F31" s="96">
        <f t="shared" si="1"/>
        <v>2035</v>
      </c>
      <c r="G31" s="1145">
        <v>10</v>
      </c>
    </row>
    <row r="32" spans="2:7" ht="53.25" customHeight="1" x14ac:dyDescent="0.3">
      <c r="B32" s="1039" t="s">
        <v>1129</v>
      </c>
      <c r="C32" s="1040" t="s">
        <v>1600</v>
      </c>
      <c r="D32" s="42" t="str">
        <f t="shared" si="0"/>
        <v>N/A</v>
      </c>
      <c r="E32" s="1041" t="s">
        <v>62</v>
      </c>
      <c r="F32" s="96">
        <f t="shared" si="1"/>
        <v>2035</v>
      </c>
      <c r="G32" s="1145">
        <v>10</v>
      </c>
    </row>
    <row r="33" spans="2:7" ht="55.5" customHeight="1" x14ac:dyDescent="0.3">
      <c r="B33" s="1039" t="s">
        <v>2676</v>
      </c>
      <c r="C33" s="1040" t="s">
        <v>1602</v>
      </c>
      <c r="D33" s="42" t="str">
        <f t="shared" si="0"/>
        <v>N/A</v>
      </c>
      <c r="E33" s="1041" t="s">
        <v>62</v>
      </c>
      <c r="F33" s="96">
        <f t="shared" si="1"/>
        <v>2035</v>
      </c>
      <c r="G33" s="1145">
        <v>10</v>
      </c>
    </row>
    <row r="34" spans="2:7" ht="26.4" x14ac:dyDescent="0.3">
      <c r="B34" s="1039">
        <v>41</v>
      </c>
      <c r="C34" s="1040" t="s">
        <v>1603</v>
      </c>
      <c r="D34" s="42" t="str">
        <f t="shared" si="0"/>
        <v>N/A</v>
      </c>
      <c r="E34" s="1046" t="s">
        <v>62</v>
      </c>
      <c r="F34" s="96">
        <f t="shared" si="1"/>
        <v>4070</v>
      </c>
      <c r="G34" s="1145">
        <v>20</v>
      </c>
    </row>
    <row r="35" spans="2:7" ht="52.8" x14ac:dyDescent="0.3">
      <c r="B35" s="1039">
        <v>42</v>
      </c>
      <c r="C35" s="1040" t="s">
        <v>1604</v>
      </c>
      <c r="D35" s="42" t="str">
        <f t="shared" si="0"/>
        <v>N/A</v>
      </c>
      <c r="E35" s="1041" t="s">
        <v>62</v>
      </c>
      <c r="F35" s="96">
        <f t="shared" si="1"/>
        <v>4070</v>
      </c>
      <c r="G35" s="1145">
        <v>20</v>
      </c>
    </row>
    <row r="36" spans="2:7" ht="40.5" customHeight="1" x14ac:dyDescent="0.3">
      <c r="B36" s="1039">
        <v>43</v>
      </c>
      <c r="C36" s="1040" t="s">
        <v>1605</v>
      </c>
      <c r="D36" s="42" t="str">
        <f t="shared" si="0"/>
        <v>N/A</v>
      </c>
      <c r="E36" s="1046" t="s">
        <v>62</v>
      </c>
      <c r="F36" s="96">
        <f t="shared" si="1"/>
        <v>4070</v>
      </c>
      <c r="G36" s="1145">
        <v>20</v>
      </c>
    </row>
    <row r="37" spans="2:7" x14ac:dyDescent="0.3">
      <c r="B37" s="1039" t="s">
        <v>1609</v>
      </c>
      <c r="C37" s="1040" t="s">
        <v>1606</v>
      </c>
      <c r="D37" s="96">
        <f t="shared" si="0"/>
        <v>407</v>
      </c>
      <c r="E37" s="1226">
        <v>2</v>
      </c>
      <c r="F37" s="96">
        <f t="shared" si="1"/>
        <v>2035</v>
      </c>
      <c r="G37" s="1145">
        <v>10</v>
      </c>
    </row>
    <row r="38" spans="2:7" ht="26.4" x14ac:dyDescent="0.3">
      <c r="B38" s="1039" t="s">
        <v>66</v>
      </c>
      <c r="C38" s="1040" t="s">
        <v>1607</v>
      </c>
      <c r="D38" s="40" t="str">
        <f t="shared" si="0"/>
        <v>N/A</v>
      </c>
      <c r="E38" s="1226" t="s">
        <v>62</v>
      </c>
      <c r="F38" s="96">
        <f t="shared" si="1"/>
        <v>2035</v>
      </c>
      <c r="G38" s="1145">
        <v>10</v>
      </c>
    </row>
    <row r="39" spans="2:7" x14ac:dyDescent="0.3">
      <c r="B39" s="1039" t="s">
        <v>1079</v>
      </c>
      <c r="C39" s="1040" t="s">
        <v>1608</v>
      </c>
      <c r="D39" s="96">
        <f t="shared" si="0"/>
        <v>407</v>
      </c>
      <c r="E39" s="1151">
        <v>2</v>
      </c>
      <c r="F39" s="96">
        <f t="shared" si="1"/>
        <v>2035</v>
      </c>
      <c r="G39" s="1145">
        <v>10</v>
      </c>
    </row>
    <row r="40" spans="2:7" x14ac:dyDescent="0.3">
      <c r="B40" s="1039" t="s">
        <v>88</v>
      </c>
      <c r="C40" s="1040" t="s">
        <v>1610</v>
      </c>
      <c r="D40" s="42" t="str">
        <f t="shared" si="0"/>
        <v>N/A</v>
      </c>
      <c r="E40" s="1226" t="s">
        <v>62</v>
      </c>
      <c r="F40" s="96">
        <f t="shared" si="1"/>
        <v>4070</v>
      </c>
      <c r="G40" s="1145">
        <v>20</v>
      </c>
    </row>
    <row r="41" spans="2:7" x14ac:dyDescent="0.3">
      <c r="B41" s="1039" t="s">
        <v>161</v>
      </c>
      <c r="C41" s="1040" t="s">
        <v>1611</v>
      </c>
      <c r="D41" s="42" t="str">
        <f t="shared" si="0"/>
        <v>N/A</v>
      </c>
      <c r="E41" s="1151" t="s">
        <v>62</v>
      </c>
      <c r="F41" s="96">
        <f t="shared" si="1"/>
        <v>4070</v>
      </c>
      <c r="G41" s="1145">
        <v>20</v>
      </c>
    </row>
    <row r="42" spans="2:7" x14ac:dyDescent="0.3">
      <c r="B42" s="1039" t="s">
        <v>1085</v>
      </c>
      <c r="C42" s="1040" t="s">
        <v>1612</v>
      </c>
      <c r="D42" s="96">
        <f t="shared" si="0"/>
        <v>407</v>
      </c>
      <c r="E42" s="1226">
        <v>2</v>
      </c>
      <c r="F42" s="96">
        <f t="shared" si="1"/>
        <v>4070</v>
      </c>
      <c r="G42" s="1145">
        <v>20</v>
      </c>
    </row>
    <row r="43" spans="2:7" x14ac:dyDescent="0.3">
      <c r="B43" s="1039" t="s">
        <v>3329</v>
      </c>
      <c r="C43" s="1040" t="s">
        <v>1613</v>
      </c>
      <c r="D43" s="42" t="str">
        <f t="shared" si="0"/>
        <v>N/A</v>
      </c>
      <c r="E43" s="1041" t="s">
        <v>62</v>
      </c>
      <c r="F43" s="96">
        <f t="shared" si="1"/>
        <v>4070</v>
      </c>
      <c r="G43" s="1145">
        <v>20</v>
      </c>
    </row>
    <row r="44" spans="2:7" x14ac:dyDescent="0.3">
      <c r="B44" s="1039" t="s">
        <v>1623</v>
      </c>
      <c r="C44" s="1040" t="s">
        <v>1614</v>
      </c>
      <c r="D44" s="42" t="str">
        <f t="shared" si="0"/>
        <v>N/A</v>
      </c>
      <c r="E44" s="1046" t="s">
        <v>62</v>
      </c>
      <c r="F44" s="96">
        <f t="shared" si="1"/>
        <v>4070</v>
      </c>
      <c r="G44" s="1145">
        <v>20</v>
      </c>
    </row>
    <row r="45" spans="2:7" ht="26.4" x14ac:dyDescent="0.3">
      <c r="B45" s="1039" t="s">
        <v>3523</v>
      </c>
      <c r="C45" s="1040" t="s">
        <v>1615</v>
      </c>
      <c r="D45" s="42" t="str">
        <f t="shared" si="0"/>
        <v>N/A</v>
      </c>
      <c r="E45" s="1041" t="s">
        <v>62</v>
      </c>
      <c r="F45" s="96">
        <f t="shared" si="1"/>
        <v>4070</v>
      </c>
      <c r="G45" s="1145">
        <v>20</v>
      </c>
    </row>
    <row r="46" spans="2:7" ht="26.4" x14ac:dyDescent="0.3">
      <c r="B46" s="1039" t="s">
        <v>3524</v>
      </c>
      <c r="C46" s="1040" t="s">
        <v>1616</v>
      </c>
      <c r="D46" s="42" t="str">
        <f t="shared" si="0"/>
        <v>N/A</v>
      </c>
      <c r="E46" s="1046" t="s">
        <v>62</v>
      </c>
      <c r="F46" s="96">
        <f t="shared" si="1"/>
        <v>4070</v>
      </c>
      <c r="G46" s="1145">
        <v>20</v>
      </c>
    </row>
    <row r="47" spans="2:7" ht="26.4" x14ac:dyDescent="0.3">
      <c r="B47" s="1039" t="s">
        <v>3525</v>
      </c>
      <c r="C47" s="1040" t="s">
        <v>1617</v>
      </c>
      <c r="D47" s="42" t="str">
        <f t="shared" si="0"/>
        <v>N/A</v>
      </c>
      <c r="E47" s="1041" t="s">
        <v>62</v>
      </c>
      <c r="F47" s="96">
        <f t="shared" si="1"/>
        <v>4070</v>
      </c>
      <c r="G47" s="1145">
        <v>20</v>
      </c>
    </row>
    <row r="48" spans="2:7" x14ac:dyDescent="0.3">
      <c r="B48" s="1039">
        <v>53</v>
      </c>
      <c r="C48" s="1040" t="s">
        <v>1618</v>
      </c>
      <c r="D48" s="96">
        <f t="shared" si="0"/>
        <v>407</v>
      </c>
      <c r="E48" s="1226">
        <v>2</v>
      </c>
      <c r="F48" s="96">
        <f t="shared" si="1"/>
        <v>2035</v>
      </c>
      <c r="G48" s="1145">
        <v>10</v>
      </c>
    </row>
    <row r="49" spans="2:7" x14ac:dyDescent="0.3">
      <c r="B49" s="1039">
        <v>54</v>
      </c>
      <c r="C49" s="1040" t="s">
        <v>1620</v>
      </c>
      <c r="D49" s="96">
        <f t="shared" si="0"/>
        <v>407</v>
      </c>
      <c r="E49" s="1151">
        <v>2</v>
      </c>
      <c r="F49" s="96">
        <f t="shared" si="1"/>
        <v>2035</v>
      </c>
      <c r="G49" s="1145">
        <v>10</v>
      </c>
    </row>
    <row r="50" spans="2:7" x14ac:dyDescent="0.3">
      <c r="B50" s="1039">
        <v>55</v>
      </c>
      <c r="C50" s="1040" t="s">
        <v>1622</v>
      </c>
      <c r="D50" s="96">
        <f t="shared" si="0"/>
        <v>407</v>
      </c>
      <c r="E50" s="1226">
        <v>2</v>
      </c>
      <c r="F50" s="96">
        <f t="shared" si="1"/>
        <v>2035</v>
      </c>
      <c r="G50" s="1145">
        <v>10</v>
      </c>
    </row>
    <row r="51" spans="2:7" x14ac:dyDescent="0.3">
      <c r="B51" s="1039" t="s">
        <v>98</v>
      </c>
      <c r="C51" s="1040" t="s">
        <v>1624</v>
      </c>
      <c r="D51" s="96">
        <f t="shared" si="0"/>
        <v>407</v>
      </c>
      <c r="E51" s="1151">
        <v>2</v>
      </c>
      <c r="F51" s="96">
        <f t="shared" si="1"/>
        <v>2035</v>
      </c>
      <c r="G51" s="1145">
        <v>10</v>
      </c>
    </row>
    <row r="52" spans="2:7" x14ac:dyDescent="0.3">
      <c r="B52" s="1039" t="s">
        <v>100</v>
      </c>
      <c r="C52" s="1040" t="s">
        <v>1625</v>
      </c>
      <c r="D52" s="96">
        <f t="shared" si="0"/>
        <v>407</v>
      </c>
      <c r="E52" s="1226">
        <v>2</v>
      </c>
      <c r="F52" s="96">
        <f t="shared" si="1"/>
        <v>2035</v>
      </c>
      <c r="G52" s="1145">
        <v>10</v>
      </c>
    </row>
    <row r="53" spans="2:7" ht="26.4" x14ac:dyDescent="0.3">
      <c r="B53" s="1039" t="s">
        <v>3227</v>
      </c>
      <c r="C53" s="1040" t="s">
        <v>1626</v>
      </c>
      <c r="D53" s="96">
        <f t="shared" si="0"/>
        <v>407</v>
      </c>
      <c r="E53" s="1226">
        <v>2</v>
      </c>
      <c r="F53" s="96">
        <f t="shared" si="1"/>
        <v>2035</v>
      </c>
      <c r="G53" s="1145">
        <v>10</v>
      </c>
    </row>
    <row r="54" spans="2:7" x14ac:dyDescent="0.3">
      <c r="B54" s="1039">
        <v>57</v>
      </c>
      <c r="C54" s="1040" t="s">
        <v>1627</v>
      </c>
      <c r="D54" s="96">
        <f t="shared" si="0"/>
        <v>407</v>
      </c>
      <c r="E54" s="1151">
        <v>2</v>
      </c>
      <c r="F54" s="96">
        <f t="shared" si="1"/>
        <v>2035</v>
      </c>
      <c r="G54" s="1145">
        <v>10</v>
      </c>
    </row>
    <row r="55" spans="2:7" ht="52.8" x14ac:dyDescent="0.3">
      <c r="B55" s="1039" t="s">
        <v>102</v>
      </c>
      <c r="C55" s="1040" t="s">
        <v>1628</v>
      </c>
      <c r="D55" s="42" t="str">
        <f t="shared" si="0"/>
        <v>N/A</v>
      </c>
      <c r="E55" s="1226" t="s">
        <v>62</v>
      </c>
      <c r="F55" s="96">
        <f t="shared" si="1"/>
        <v>4070</v>
      </c>
      <c r="G55" s="1145">
        <v>20</v>
      </c>
    </row>
    <row r="56" spans="2:7" ht="52.8" x14ac:dyDescent="0.3">
      <c r="B56" s="1039" t="s">
        <v>3526</v>
      </c>
      <c r="C56" s="1040" t="s">
        <v>1629</v>
      </c>
      <c r="D56" s="42" t="str">
        <f t="shared" si="0"/>
        <v>N/A</v>
      </c>
      <c r="E56" s="1151" t="s">
        <v>62</v>
      </c>
      <c r="F56" s="96">
        <f t="shared" si="1"/>
        <v>4070</v>
      </c>
      <c r="G56" s="1145">
        <v>20</v>
      </c>
    </row>
    <row r="57" spans="2:7" x14ac:dyDescent="0.3">
      <c r="B57" s="1039" t="s">
        <v>1095</v>
      </c>
      <c r="C57" s="1040" t="s">
        <v>1631</v>
      </c>
      <c r="D57" s="42" t="str">
        <f t="shared" si="0"/>
        <v>N/A</v>
      </c>
      <c r="E57" s="1226" t="s">
        <v>62</v>
      </c>
      <c r="F57" s="96">
        <f t="shared" si="1"/>
        <v>4070</v>
      </c>
      <c r="G57" s="1145">
        <v>20</v>
      </c>
    </row>
    <row r="58" spans="2:7" x14ac:dyDescent="0.3">
      <c r="B58" s="1039" t="s">
        <v>1474</v>
      </c>
      <c r="C58" s="1040" t="s">
        <v>1632</v>
      </c>
      <c r="D58" s="96">
        <f t="shared" si="0"/>
        <v>407</v>
      </c>
      <c r="E58" s="1226">
        <v>2</v>
      </c>
      <c r="F58" s="96">
        <f t="shared" si="1"/>
        <v>2035</v>
      </c>
      <c r="G58" s="1145">
        <v>10</v>
      </c>
    </row>
    <row r="59" spans="2:7" x14ac:dyDescent="0.3">
      <c r="B59" s="1039" t="s">
        <v>2633</v>
      </c>
      <c r="C59" s="1040" t="s">
        <v>1633</v>
      </c>
      <c r="D59" s="96">
        <f t="shared" si="0"/>
        <v>407</v>
      </c>
      <c r="E59" s="1151">
        <v>2</v>
      </c>
      <c r="F59" s="96">
        <f t="shared" si="1"/>
        <v>2035</v>
      </c>
      <c r="G59" s="1145">
        <v>10</v>
      </c>
    </row>
    <row r="60" spans="2:7" x14ac:dyDescent="0.3">
      <c r="B60" s="1039">
        <v>61</v>
      </c>
      <c r="C60" s="1040" t="s">
        <v>1634</v>
      </c>
      <c r="D60" s="96">
        <f t="shared" si="0"/>
        <v>407</v>
      </c>
      <c r="E60" s="1226">
        <v>2</v>
      </c>
      <c r="F60" s="96">
        <f t="shared" si="1"/>
        <v>2035</v>
      </c>
      <c r="G60" s="1145">
        <v>10</v>
      </c>
    </row>
    <row r="61" spans="2:7" x14ac:dyDescent="0.3">
      <c r="B61" s="1039">
        <v>62</v>
      </c>
      <c r="C61" s="1040" t="s">
        <v>1635</v>
      </c>
      <c r="D61" s="42" t="str">
        <f t="shared" si="0"/>
        <v>N/A</v>
      </c>
      <c r="E61" s="1151" t="s">
        <v>62</v>
      </c>
      <c r="F61" s="96">
        <f t="shared" si="1"/>
        <v>2035</v>
      </c>
      <c r="G61" s="1145">
        <v>10</v>
      </c>
    </row>
    <row r="62" spans="2:7" x14ac:dyDescent="0.3">
      <c r="B62" s="1039" t="s">
        <v>1641</v>
      </c>
      <c r="C62" s="1040" t="s">
        <v>1636</v>
      </c>
      <c r="D62" s="42" t="str">
        <f t="shared" si="0"/>
        <v>N/A</v>
      </c>
      <c r="E62" s="1226" t="s">
        <v>62</v>
      </c>
      <c r="F62" s="96">
        <f t="shared" si="1"/>
        <v>4070</v>
      </c>
      <c r="G62" s="1145">
        <v>20</v>
      </c>
    </row>
    <row r="63" spans="2:7" x14ac:dyDescent="0.3">
      <c r="B63" s="1039" t="s">
        <v>733</v>
      </c>
      <c r="C63" s="1040" t="s">
        <v>1637</v>
      </c>
      <c r="D63" s="42" t="str">
        <f t="shared" si="0"/>
        <v>N/A</v>
      </c>
      <c r="E63" s="1226" t="s">
        <v>62</v>
      </c>
      <c r="F63" s="96">
        <f t="shared" si="1"/>
        <v>4070</v>
      </c>
      <c r="G63" s="1145">
        <v>20</v>
      </c>
    </row>
    <row r="64" spans="2:7" x14ac:dyDescent="0.3">
      <c r="B64" s="1039">
        <v>64</v>
      </c>
      <c r="C64" s="1040" t="s">
        <v>1638</v>
      </c>
      <c r="D64" s="96">
        <f t="shared" si="0"/>
        <v>407</v>
      </c>
      <c r="E64" s="1151">
        <v>2</v>
      </c>
      <c r="F64" s="96">
        <f t="shared" si="1"/>
        <v>2035</v>
      </c>
      <c r="G64" s="1215">
        <v>10</v>
      </c>
    </row>
    <row r="65" spans="2:7" x14ac:dyDescent="0.3">
      <c r="B65" s="1039">
        <v>65</v>
      </c>
      <c r="C65" s="1040" t="s">
        <v>1639</v>
      </c>
      <c r="D65" s="42" t="str">
        <f t="shared" si="0"/>
        <v>N/A</v>
      </c>
      <c r="E65" s="1226" t="s">
        <v>62</v>
      </c>
      <c r="F65" s="96">
        <f t="shared" si="1"/>
        <v>4070</v>
      </c>
      <c r="G65" s="1145">
        <v>20</v>
      </c>
    </row>
    <row r="66" spans="2:7" x14ac:dyDescent="0.3">
      <c r="B66" s="1039">
        <v>66</v>
      </c>
      <c r="C66" s="1040" t="s">
        <v>1640</v>
      </c>
      <c r="D66" s="96">
        <f t="shared" si="0"/>
        <v>407</v>
      </c>
      <c r="E66" s="1151">
        <v>2</v>
      </c>
      <c r="F66" s="96">
        <f t="shared" si="1"/>
        <v>2035</v>
      </c>
      <c r="G66" s="1145">
        <v>10</v>
      </c>
    </row>
    <row r="67" spans="2:7" x14ac:dyDescent="0.3">
      <c r="B67" s="1039">
        <v>67</v>
      </c>
      <c r="C67" s="1040" t="s">
        <v>1642</v>
      </c>
      <c r="D67" s="96">
        <f t="shared" si="0"/>
        <v>407</v>
      </c>
      <c r="E67" s="1226">
        <v>2</v>
      </c>
      <c r="F67" s="96">
        <f t="shared" si="1"/>
        <v>2035</v>
      </c>
      <c r="G67" s="1145">
        <v>10</v>
      </c>
    </row>
    <row r="68" spans="2:7" ht="26.4" x14ac:dyDescent="0.3">
      <c r="B68" s="1039">
        <v>68</v>
      </c>
      <c r="C68" s="1040" t="s">
        <v>1643</v>
      </c>
      <c r="D68" s="42" t="str">
        <f t="shared" si="0"/>
        <v>N/A</v>
      </c>
      <c r="E68" s="1226" t="s">
        <v>62</v>
      </c>
      <c r="F68" s="96">
        <f t="shared" si="1"/>
        <v>2035</v>
      </c>
      <c r="G68" s="1145">
        <v>10</v>
      </c>
    </row>
    <row r="69" spans="2:7" x14ac:dyDescent="0.3">
      <c r="B69" s="1039">
        <v>69</v>
      </c>
      <c r="C69" s="1040" t="s">
        <v>1644</v>
      </c>
      <c r="D69" s="96">
        <f t="shared" si="0"/>
        <v>407</v>
      </c>
      <c r="E69" s="1151">
        <v>2</v>
      </c>
      <c r="F69" s="96">
        <f t="shared" si="1"/>
        <v>2035</v>
      </c>
      <c r="G69" s="1145">
        <v>10</v>
      </c>
    </row>
    <row r="70" spans="2:7" x14ac:dyDescent="0.3">
      <c r="B70" s="1039" t="s">
        <v>153</v>
      </c>
      <c r="C70" s="1040" t="s">
        <v>1646</v>
      </c>
      <c r="D70" s="96">
        <f t="shared" si="0"/>
        <v>407</v>
      </c>
      <c r="E70" s="1226">
        <v>2</v>
      </c>
      <c r="F70" s="96">
        <f t="shared" si="1"/>
        <v>4070</v>
      </c>
      <c r="G70" s="1145">
        <v>20</v>
      </c>
    </row>
    <row r="71" spans="2:7" ht="34.950000000000003" customHeight="1" x14ac:dyDescent="0.3">
      <c r="B71" s="893" t="s">
        <v>3878</v>
      </c>
      <c r="C71" s="894"/>
      <c r="D71" s="894"/>
      <c r="E71" s="894"/>
      <c r="F71" s="894"/>
      <c r="G71" s="895"/>
    </row>
    <row r="72" spans="2:7" ht="26.4" x14ac:dyDescent="0.3">
      <c r="B72" s="1083" t="s">
        <v>48</v>
      </c>
      <c r="C72" s="1087" t="s">
        <v>1647</v>
      </c>
      <c r="D72" s="96">
        <f t="shared" si="0"/>
        <v>1018</v>
      </c>
      <c r="E72" s="1227">
        <v>5</v>
      </c>
      <c r="F72" s="96">
        <f t="shared" ref="F72:F79" si="2">IF(G72="","",IFERROR(ROUND(G72*PenaltyUnit,0), "N/A"))</f>
        <v>4070</v>
      </c>
      <c r="G72" s="1227">
        <v>20</v>
      </c>
    </row>
    <row r="73" spans="2:7" ht="26.4" x14ac:dyDescent="0.3">
      <c r="B73" s="1039" t="s">
        <v>1648</v>
      </c>
      <c r="C73" s="1040" t="s">
        <v>1649</v>
      </c>
      <c r="D73" s="96">
        <f t="shared" si="0"/>
        <v>1018</v>
      </c>
      <c r="E73" s="1151">
        <v>5</v>
      </c>
      <c r="F73" s="96">
        <f t="shared" si="2"/>
        <v>4070</v>
      </c>
      <c r="G73" s="1151">
        <v>20</v>
      </c>
    </row>
    <row r="74" spans="2:7" ht="26.4" x14ac:dyDescent="0.3">
      <c r="B74" s="1039">
        <v>19</v>
      </c>
      <c r="C74" s="1040" t="s">
        <v>1650</v>
      </c>
      <c r="D74" s="96">
        <f t="shared" si="0"/>
        <v>407</v>
      </c>
      <c r="E74" s="1151">
        <v>2</v>
      </c>
      <c r="F74" s="96">
        <f t="shared" si="2"/>
        <v>2035</v>
      </c>
      <c r="G74" s="1151">
        <v>10</v>
      </c>
    </row>
    <row r="75" spans="2:7" ht="27" customHeight="1" x14ac:dyDescent="0.3">
      <c r="B75" s="1039" t="s">
        <v>1651</v>
      </c>
      <c r="C75" s="1040" t="s">
        <v>1652</v>
      </c>
      <c r="D75" s="96">
        <f t="shared" si="0"/>
        <v>1018</v>
      </c>
      <c r="E75" s="1151">
        <v>5</v>
      </c>
      <c r="F75" s="96">
        <f t="shared" si="2"/>
        <v>4070</v>
      </c>
      <c r="G75" s="1151">
        <v>20</v>
      </c>
    </row>
    <row r="76" spans="2:7" ht="66" x14ac:dyDescent="0.3">
      <c r="B76" s="1039" t="s">
        <v>1653</v>
      </c>
      <c r="C76" s="1040" t="s">
        <v>3934</v>
      </c>
      <c r="D76" s="96">
        <f t="shared" ref="D76:D139" si="3">IF(E76="","",IFERROR(ROUND(E76*PenaltyUnit,0), E76))</f>
        <v>1018</v>
      </c>
      <c r="E76" s="1151">
        <v>5</v>
      </c>
      <c r="F76" s="96">
        <f t="shared" si="2"/>
        <v>4070</v>
      </c>
      <c r="G76" s="1151">
        <v>20</v>
      </c>
    </row>
    <row r="77" spans="2:7" ht="30" customHeight="1" x14ac:dyDescent="0.3">
      <c r="B77" s="1039" t="s">
        <v>1654</v>
      </c>
      <c r="C77" s="1040" t="s">
        <v>1655</v>
      </c>
      <c r="D77" s="96">
        <f t="shared" si="3"/>
        <v>1018</v>
      </c>
      <c r="E77" s="1151">
        <v>5</v>
      </c>
      <c r="F77" s="96">
        <f t="shared" si="2"/>
        <v>4070</v>
      </c>
      <c r="G77" s="1151">
        <v>20</v>
      </c>
    </row>
    <row r="78" spans="2:7" ht="78.75" customHeight="1" x14ac:dyDescent="0.3">
      <c r="B78" s="1039">
        <v>22</v>
      </c>
      <c r="C78" s="1040" t="s">
        <v>3935</v>
      </c>
      <c r="D78" s="40" t="str">
        <f t="shared" si="3"/>
        <v>N/A</v>
      </c>
      <c r="E78" s="1046" t="s">
        <v>62</v>
      </c>
      <c r="F78" s="96">
        <f t="shared" si="2"/>
        <v>4070</v>
      </c>
      <c r="G78" s="1151">
        <v>20</v>
      </c>
    </row>
    <row r="79" spans="2:7" ht="39.6" x14ac:dyDescent="0.3">
      <c r="B79" s="1055" t="s">
        <v>1656</v>
      </c>
      <c r="C79" s="1098" t="s">
        <v>3936</v>
      </c>
      <c r="D79" s="418" t="str">
        <f t="shared" si="3"/>
        <v>N/A</v>
      </c>
      <c r="E79" s="1051" t="s">
        <v>62</v>
      </c>
      <c r="F79" s="96">
        <f t="shared" si="2"/>
        <v>2035</v>
      </c>
      <c r="G79" s="1222">
        <v>10</v>
      </c>
    </row>
    <row r="80" spans="2:7" s="640" customFormat="1" ht="19.95" customHeight="1" x14ac:dyDescent="0.3">
      <c r="B80" s="896" t="s">
        <v>3580</v>
      </c>
      <c r="C80" s="897"/>
      <c r="D80" s="897"/>
      <c r="E80" s="897"/>
      <c r="F80" s="897"/>
      <c r="G80" s="898"/>
    </row>
    <row r="81" spans="2:7" ht="26.4" x14ac:dyDescent="0.3">
      <c r="B81" s="1083" t="s">
        <v>1657</v>
      </c>
      <c r="C81" s="1087" t="s">
        <v>1658</v>
      </c>
      <c r="D81" s="40" t="str">
        <f t="shared" si="3"/>
        <v>N/A</v>
      </c>
      <c r="E81" s="41" t="s">
        <v>62</v>
      </c>
      <c r="F81" s="96">
        <f>IF(G81="","",IFERROR(ROUND(G81*PenaltyUnit,0), "N/A"))</f>
        <v>1018</v>
      </c>
      <c r="G81" s="1214">
        <v>5</v>
      </c>
    </row>
    <row r="82" spans="2:7" ht="28.5" customHeight="1" x14ac:dyDescent="0.3">
      <c r="B82" s="1039" t="s">
        <v>1659</v>
      </c>
      <c r="C82" s="1040" t="s">
        <v>3937</v>
      </c>
      <c r="D82" s="42" t="str">
        <f t="shared" si="3"/>
        <v>N/A</v>
      </c>
      <c r="E82" s="43" t="s">
        <v>62</v>
      </c>
      <c r="F82" s="96">
        <f>IF(G82="","",IFERROR(ROUND(G82*PenaltyUnit,0), "N/A"))</f>
        <v>12211</v>
      </c>
      <c r="G82" s="1145">
        <v>60</v>
      </c>
    </row>
    <row r="83" spans="2:7" ht="41.25" customHeight="1" x14ac:dyDescent="0.3">
      <c r="B83" s="1055" t="s">
        <v>1660</v>
      </c>
      <c r="C83" s="1098" t="s">
        <v>3938</v>
      </c>
      <c r="D83" s="44" t="str">
        <f t="shared" si="3"/>
        <v>N/A</v>
      </c>
      <c r="E83" s="45" t="s">
        <v>62</v>
      </c>
      <c r="F83" s="96">
        <f>IF(G83="","",IFERROR(ROUND(G83*PenaltyUnit,0), "N/A"))</f>
        <v>12211</v>
      </c>
      <c r="G83" s="1212">
        <v>60</v>
      </c>
    </row>
    <row r="84" spans="2:7" s="640" customFormat="1" ht="19.95" customHeight="1" x14ac:dyDescent="0.3">
      <c r="B84" s="899" t="s">
        <v>3583</v>
      </c>
      <c r="C84" s="900"/>
      <c r="D84" s="900"/>
      <c r="E84" s="900"/>
      <c r="F84" s="900"/>
      <c r="G84" s="901"/>
    </row>
    <row r="85" spans="2:7" ht="54" customHeight="1" x14ac:dyDescent="0.3">
      <c r="B85" s="1083" t="s">
        <v>1661</v>
      </c>
      <c r="C85" s="1216" t="s">
        <v>3939</v>
      </c>
      <c r="D85" s="40" t="str">
        <f t="shared" si="3"/>
        <v>N/A</v>
      </c>
      <c r="E85" s="41" t="s">
        <v>62</v>
      </c>
      <c r="F85" s="96">
        <v>369840</v>
      </c>
      <c r="G85" s="139" t="s">
        <v>4094</v>
      </c>
    </row>
    <row r="86" spans="2:7" ht="52.8" x14ac:dyDescent="0.3">
      <c r="B86" s="1039" t="s">
        <v>1662</v>
      </c>
      <c r="C86" s="1086" t="s">
        <v>3940</v>
      </c>
      <c r="D86" s="42" t="str">
        <f t="shared" si="3"/>
        <v>N/A</v>
      </c>
      <c r="E86" s="43" t="s">
        <v>62</v>
      </c>
      <c r="F86" s="96">
        <f>IF(G86="","",IFERROR(ROUND(G86*PenaltyUnit,0), "N/A"))</f>
        <v>2035100</v>
      </c>
      <c r="G86" s="1145">
        <v>10000</v>
      </c>
    </row>
    <row r="87" spans="2:7" ht="68.25" customHeight="1" x14ac:dyDescent="0.3">
      <c r="B87" s="1039" t="s">
        <v>1663</v>
      </c>
      <c r="C87" s="1086" t="s">
        <v>3941</v>
      </c>
      <c r="D87" s="42" t="str">
        <f t="shared" si="3"/>
        <v>N/A</v>
      </c>
      <c r="E87" s="43" t="s">
        <v>62</v>
      </c>
      <c r="F87" s="96">
        <v>369840</v>
      </c>
      <c r="G87" s="139" t="s">
        <v>4095</v>
      </c>
    </row>
    <row r="88" spans="2:7" ht="68.25" customHeight="1" x14ac:dyDescent="0.3">
      <c r="B88" s="1039" t="s">
        <v>1664</v>
      </c>
      <c r="C88" s="1086" t="s">
        <v>3942</v>
      </c>
      <c r="D88" s="42" t="str">
        <f t="shared" si="3"/>
        <v>N/A</v>
      </c>
      <c r="E88" s="43" t="s">
        <v>62</v>
      </c>
      <c r="F88" s="96">
        <f>IF(G88="","",IFERROR(ROUND(G88*PenaltyUnit,0), "N/A"))</f>
        <v>2035100</v>
      </c>
      <c r="G88" s="1145">
        <v>10000</v>
      </c>
    </row>
    <row r="89" spans="2:7" ht="39.6" x14ac:dyDescent="0.3">
      <c r="B89" s="1039" t="s">
        <v>46</v>
      </c>
      <c r="C89" s="1086" t="s">
        <v>3943</v>
      </c>
      <c r="D89" s="42" t="str">
        <f t="shared" si="3"/>
        <v>N/A</v>
      </c>
      <c r="E89" s="43" t="s">
        <v>62</v>
      </c>
      <c r="F89" s="96">
        <f>IF(G89="","",IFERROR(ROUND(G89*PenaltyUnit,0), "N/A"))</f>
        <v>101755</v>
      </c>
      <c r="G89" s="1145">
        <v>500</v>
      </c>
    </row>
    <row r="90" spans="2:7" ht="105.6" x14ac:dyDescent="0.3">
      <c r="B90" s="1039" t="s">
        <v>3282</v>
      </c>
      <c r="C90" s="1086" t="s">
        <v>3944</v>
      </c>
      <c r="D90" s="42" t="str">
        <f t="shared" si="3"/>
        <v>N/A</v>
      </c>
      <c r="E90" s="43" t="s">
        <v>62</v>
      </c>
      <c r="F90" s="96">
        <f>500*$D$5</f>
        <v>101755</v>
      </c>
      <c r="G90" s="98" t="s">
        <v>3050</v>
      </c>
    </row>
    <row r="91" spans="2:7" ht="105.6" x14ac:dyDescent="0.3">
      <c r="B91" s="1039" t="s">
        <v>1665</v>
      </c>
      <c r="C91" s="1086" t="s">
        <v>3945</v>
      </c>
      <c r="D91" s="42" t="str">
        <f t="shared" si="3"/>
        <v>N/A</v>
      </c>
      <c r="E91" s="43" t="s">
        <v>62</v>
      </c>
      <c r="F91" s="96">
        <f t="shared" ref="F91:F101" si="4">IF(G91="","",IFERROR(ROUND(G91*PenaltyUnit,0), "N/A"))</f>
        <v>508775</v>
      </c>
      <c r="G91" s="1145">
        <v>2500</v>
      </c>
    </row>
    <row r="92" spans="2:7" ht="39.6" x14ac:dyDescent="0.3">
      <c r="B92" s="1039" t="s">
        <v>1666</v>
      </c>
      <c r="C92" s="1086" t="s">
        <v>1667</v>
      </c>
      <c r="D92" s="42" t="str">
        <f t="shared" si="3"/>
        <v>N/A</v>
      </c>
      <c r="E92" s="43" t="s">
        <v>62</v>
      </c>
      <c r="F92" s="96">
        <f t="shared" si="4"/>
        <v>40702</v>
      </c>
      <c r="G92" s="1145">
        <v>200</v>
      </c>
    </row>
    <row r="93" spans="2:7" ht="39.6" x14ac:dyDescent="0.3">
      <c r="B93" s="1039" t="s">
        <v>1668</v>
      </c>
      <c r="C93" s="1086" t="s">
        <v>1669</v>
      </c>
      <c r="D93" s="42" t="str">
        <f t="shared" si="3"/>
        <v>N/A</v>
      </c>
      <c r="E93" s="43" t="s">
        <v>62</v>
      </c>
      <c r="F93" s="96">
        <f t="shared" si="4"/>
        <v>40702</v>
      </c>
      <c r="G93" s="1145">
        <v>200</v>
      </c>
    </row>
    <row r="94" spans="2:7" ht="30" customHeight="1" x14ac:dyDescent="0.3">
      <c r="B94" s="1039" t="s">
        <v>1670</v>
      </c>
      <c r="C94" s="1086" t="s">
        <v>1671</v>
      </c>
      <c r="D94" s="42" t="str">
        <f t="shared" si="3"/>
        <v>N/A</v>
      </c>
      <c r="E94" s="43" t="s">
        <v>62</v>
      </c>
      <c r="F94" s="96">
        <f t="shared" si="4"/>
        <v>40702</v>
      </c>
      <c r="G94" s="1145">
        <v>200</v>
      </c>
    </row>
    <row r="95" spans="2:7" ht="41.25" customHeight="1" x14ac:dyDescent="0.3">
      <c r="B95" s="1039" t="s">
        <v>1672</v>
      </c>
      <c r="C95" s="1086" t="s">
        <v>3946</v>
      </c>
      <c r="D95" s="42" t="str">
        <f t="shared" si="3"/>
        <v>N/A</v>
      </c>
      <c r="E95" s="43" t="s">
        <v>62</v>
      </c>
      <c r="F95" s="96">
        <f t="shared" si="4"/>
        <v>40702</v>
      </c>
      <c r="G95" s="1145">
        <v>200</v>
      </c>
    </row>
    <row r="96" spans="2:7" ht="39.6" x14ac:dyDescent="0.3">
      <c r="B96" s="1039" t="s">
        <v>1673</v>
      </c>
      <c r="C96" s="1086" t="s">
        <v>3947</v>
      </c>
      <c r="D96" s="42" t="str">
        <f t="shared" si="3"/>
        <v>N/A</v>
      </c>
      <c r="E96" s="43" t="s">
        <v>62</v>
      </c>
      <c r="F96" s="96">
        <f t="shared" si="4"/>
        <v>203510</v>
      </c>
      <c r="G96" s="1145">
        <v>1000</v>
      </c>
    </row>
    <row r="97" spans="2:7" ht="39.6" x14ac:dyDescent="0.3">
      <c r="B97" s="1039" t="s">
        <v>1578</v>
      </c>
      <c r="C97" s="1086" t="s">
        <v>1674</v>
      </c>
      <c r="D97" s="42" t="str">
        <f t="shared" si="3"/>
        <v>N/A</v>
      </c>
      <c r="E97" s="43" t="s">
        <v>62</v>
      </c>
      <c r="F97" s="96">
        <f t="shared" si="4"/>
        <v>40702</v>
      </c>
      <c r="G97" s="1145">
        <v>200</v>
      </c>
    </row>
    <row r="98" spans="2:7" x14ac:dyDescent="0.3">
      <c r="B98" s="1039" t="s">
        <v>1675</v>
      </c>
      <c r="C98" s="1086" t="s">
        <v>1676</v>
      </c>
      <c r="D98" s="42" t="str">
        <f t="shared" si="3"/>
        <v>N/A</v>
      </c>
      <c r="E98" s="43" t="s">
        <v>62</v>
      </c>
      <c r="F98" s="96">
        <f t="shared" si="4"/>
        <v>40702</v>
      </c>
      <c r="G98" s="1145">
        <v>200</v>
      </c>
    </row>
    <row r="99" spans="2:7" ht="27.75" customHeight="1" x14ac:dyDescent="0.3">
      <c r="B99" s="1039">
        <v>12</v>
      </c>
      <c r="C99" s="1086" t="s">
        <v>3948</v>
      </c>
      <c r="D99" s="42" t="str">
        <f t="shared" si="3"/>
        <v>N/A</v>
      </c>
      <c r="E99" s="43" t="s">
        <v>62</v>
      </c>
      <c r="F99" s="96">
        <f t="shared" si="4"/>
        <v>40702</v>
      </c>
      <c r="G99" s="1145">
        <v>200</v>
      </c>
    </row>
    <row r="100" spans="2:7" ht="53.25" customHeight="1" x14ac:dyDescent="0.3">
      <c r="B100" s="1039" t="s">
        <v>1677</v>
      </c>
      <c r="C100" s="1086" t="s">
        <v>3949</v>
      </c>
      <c r="D100" s="42" t="str">
        <f t="shared" si="3"/>
        <v>N/A</v>
      </c>
      <c r="E100" s="43" t="s">
        <v>62</v>
      </c>
      <c r="F100" s="96">
        <f t="shared" si="4"/>
        <v>40702</v>
      </c>
      <c r="G100" s="1145">
        <v>200</v>
      </c>
    </row>
    <row r="101" spans="2:7" ht="52.8" x14ac:dyDescent="0.3">
      <c r="B101" s="1039" t="s">
        <v>1678</v>
      </c>
      <c r="C101" s="1086" t="s">
        <v>3950</v>
      </c>
      <c r="D101" s="42" t="str">
        <f t="shared" si="3"/>
        <v>N/A</v>
      </c>
      <c r="E101" s="43" t="s">
        <v>62</v>
      </c>
      <c r="F101" s="96">
        <f t="shared" si="4"/>
        <v>203510</v>
      </c>
      <c r="G101" s="1145">
        <v>1000</v>
      </c>
    </row>
    <row r="102" spans="2:7" ht="66" x14ac:dyDescent="0.3">
      <c r="B102" s="1039" t="s">
        <v>1679</v>
      </c>
      <c r="C102" s="1086" t="s">
        <v>3951</v>
      </c>
      <c r="D102" s="42" t="str">
        <f t="shared" si="3"/>
        <v>N/A</v>
      </c>
      <c r="E102" s="43" t="s">
        <v>62</v>
      </c>
      <c r="F102" s="96">
        <v>369840</v>
      </c>
      <c r="G102" s="35" t="s">
        <v>3049</v>
      </c>
    </row>
    <row r="103" spans="2:7" ht="66" x14ac:dyDescent="0.3">
      <c r="B103" s="1039" t="s">
        <v>1680</v>
      </c>
      <c r="C103" s="1086" t="s">
        <v>3952</v>
      </c>
      <c r="D103" s="42" t="str">
        <f t="shared" si="3"/>
        <v>N/A</v>
      </c>
      <c r="E103" s="43" t="s">
        <v>62</v>
      </c>
      <c r="F103" s="96">
        <f>IF(G103="","",IFERROR(ROUND(G103*PenaltyUnit,0), "N/A"))</f>
        <v>2035100</v>
      </c>
      <c r="G103" s="1145">
        <v>10000</v>
      </c>
    </row>
    <row r="104" spans="2:7" ht="39.6" x14ac:dyDescent="0.3">
      <c r="B104" s="1039" t="s">
        <v>20</v>
      </c>
      <c r="C104" s="1086" t="s">
        <v>3953</v>
      </c>
      <c r="D104" s="42" t="str">
        <f t="shared" si="3"/>
        <v>N/A</v>
      </c>
      <c r="E104" s="43" t="s">
        <v>62</v>
      </c>
      <c r="F104" s="96">
        <f>500*$D$5</f>
        <v>101755</v>
      </c>
      <c r="G104" s="98" t="s">
        <v>3050</v>
      </c>
    </row>
    <row r="105" spans="2:7" ht="96" customHeight="1" x14ac:dyDescent="0.3">
      <c r="B105" s="1039" t="s">
        <v>1681</v>
      </c>
      <c r="C105" s="1086" t="s">
        <v>1682</v>
      </c>
      <c r="D105" s="42" t="str">
        <f t="shared" si="3"/>
        <v>N/A</v>
      </c>
      <c r="E105" s="43" t="s">
        <v>62</v>
      </c>
      <c r="F105" s="96">
        <f>500*$D$5</f>
        <v>101755</v>
      </c>
      <c r="G105" s="98" t="s">
        <v>3050</v>
      </c>
    </row>
    <row r="106" spans="2:7" ht="91.5" customHeight="1" x14ac:dyDescent="0.3">
      <c r="B106" s="1039" t="s">
        <v>1683</v>
      </c>
      <c r="C106" s="1086" t="s">
        <v>1684</v>
      </c>
      <c r="D106" s="42" t="str">
        <f t="shared" si="3"/>
        <v>N/A</v>
      </c>
      <c r="E106" s="43" t="s">
        <v>62</v>
      </c>
      <c r="F106" s="96">
        <f t="shared" ref="F106:F118" si="5">IF(G106="","",IFERROR(ROUND(G106*PenaltyUnit,0), "N/A"))</f>
        <v>508775</v>
      </c>
      <c r="G106" s="1145">
        <v>2500</v>
      </c>
    </row>
    <row r="107" spans="2:7" ht="39.6" x14ac:dyDescent="0.3">
      <c r="B107" s="1039" t="s">
        <v>1685</v>
      </c>
      <c r="C107" s="1086" t="s">
        <v>1667</v>
      </c>
      <c r="D107" s="42" t="str">
        <f t="shared" si="3"/>
        <v>N/A</v>
      </c>
      <c r="E107" s="43" t="s">
        <v>62</v>
      </c>
      <c r="F107" s="96">
        <f t="shared" si="5"/>
        <v>40702</v>
      </c>
      <c r="G107" s="1145">
        <v>200</v>
      </c>
    </row>
    <row r="108" spans="2:7" ht="39.6" x14ac:dyDescent="0.3">
      <c r="B108" s="1039" t="s">
        <v>429</v>
      </c>
      <c r="C108" s="1086" t="s">
        <v>1669</v>
      </c>
      <c r="D108" s="42" t="str">
        <f t="shared" si="3"/>
        <v>N/A</v>
      </c>
      <c r="E108" s="43" t="s">
        <v>62</v>
      </c>
      <c r="F108" s="96">
        <f t="shared" si="5"/>
        <v>40702</v>
      </c>
      <c r="G108" s="1145">
        <v>200</v>
      </c>
    </row>
    <row r="109" spans="2:7" ht="26.4" x14ac:dyDescent="0.3">
      <c r="B109" s="1039" t="s">
        <v>435</v>
      </c>
      <c r="C109" s="1086" t="s">
        <v>1671</v>
      </c>
      <c r="D109" s="42" t="str">
        <f t="shared" si="3"/>
        <v>N/A</v>
      </c>
      <c r="E109" s="43" t="s">
        <v>62</v>
      </c>
      <c r="F109" s="96">
        <f t="shared" si="5"/>
        <v>40702</v>
      </c>
      <c r="G109" s="1145">
        <v>200</v>
      </c>
    </row>
    <row r="110" spans="2:7" ht="39.6" x14ac:dyDescent="0.3">
      <c r="B110" s="1039" t="s">
        <v>1686</v>
      </c>
      <c r="C110" s="1086" t="s">
        <v>3954</v>
      </c>
      <c r="D110" s="42" t="str">
        <f t="shared" si="3"/>
        <v>N/A</v>
      </c>
      <c r="E110" s="43" t="s">
        <v>62</v>
      </c>
      <c r="F110" s="96">
        <f t="shared" si="5"/>
        <v>40702</v>
      </c>
      <c r="G110" s="1145">
        <v>200</v>
      </c>
    </row>
    <row r="111" spans="2:7" ht="39.6" x14ac:dyDescent="0.3">
      <c r="B111" s="1039" t="s">
        <v>1687</v>
      </c>
      <c r="C111" s="1086" t="s">
        <v>3955</v>
      </c>
      <c r="D111" s="42" t="str">
        <f t="shared" si="3"/>
        <v>N/A</v>
      </c>
      <c r="E111" s="43" t="s">
        <v>62</v>
      </c>
      <c r="F111" s="96">
        <f t="shared" si="5"/>
        <v>203510</v>
      </c>
      <c r="G111" s="1145">
        <v>1000</v>
      </c>
    </row>
    <row r="112" spans="2:7" ht="39.6" x14ac:dyDescent="0.3">
      <c r="B112" s="1039" t="s">
        <v>1688</v>
      </c>
      <c r="C112" s="1086" t="s">
        <v>1689</v>
      </c>
      <c r="D112" s="42" t="str">
        <f t="shared" si="3"/>
        <v>N/A</v>
      </c>
      <c r="E112" s="43" t="s">
        <v>62</v>
      </c>
      <c r="F112" s="96">
        <f t="shared" si="5"/>
        <v>40702</v>
      </c>
      <c r="G112" s="1145">
        <v>200</v>
      </c>
    </row>
    <row r="113" spans="2:7" x14ac:dyDescent="0.3">
      <c r="B113" s="1039" t="s">
        <v>1690</v>
      </c>
      <c r="C113" s="1086" t="s">
        <v>1691</v>
      </c>
      <c r="D113" s="42" t="str">
        <f t="shared" si="3"/>
        <v>N/A</v>
      </c>
      <c r="E113" s="43" t="s">
        <v>62</v>
      </c>
      <c r="F113" s="96">
        <f t="shared" si="5"/>
        <v>40702</v>
      </c>
      <c r="G113" s="1145">
        <v>200</v>
      </c>
    </row>
    <row r="114" spans="2:7" ht="28.5" customHeight="1" x14ac:dyDescent="0.3">
      <c r="B114" s="1039">
        <v>21</v>
      </c>
      <c r="C114" s="1086" t="s">
        <v>3956</v>
      </c>
      <c r="D114" s="42" t="str">
        <f t="shared" si="3"/>
        <v>N/A</v>
      </c>
      <c r="E114" s="43" t="s">
        <v>62</v>
      </c>
      <c r="F114" s="96">
        <f t="shared" si="5"/>
        <v>40702</v>
      </c>
      <c r="G114" s="1145">
        <v>200</v>
      </c>
    </row>
    <row r="115" spans="2:7" ht="53.25" customHeight="1" x14ac:dyDescent="0.3">
      <c r="B115" s="1039" t="s">
        <v>1692</v>
      </c>
      <c r="C115" s="1086" t="s">
        <v>3957</v>
      </c>
      <c r="D115" s="42" t="str">
        <f t="shared" si="3"/>
        <v>N/A</v>
      </c>
      <c r="E115" s="43" t="s">
        <v>62</v>
      </c>
      <c r="F115" s="96">
        <f t="shared" si="5"/>
        <v>40702</v>
      </c>
      <c r="G115" s="1145">
        <v>200</v>
      </c>
    </row>
    <row r="116" spans="2:7" ht="52.8" x14ac:dyDescent="0.3">
      <c r="B116" s="1039" t="s">
        <v>1693</v>
      </c>
      <c r="C116" s="1086" t="s">
        <v>3958</v>
      </c>
      <c r="D116" s="42" t="str">
        <f t="shared" si="3"/>
        <v>N/A</v>
      </c>
      <c r="E116" s="43" t="s">
        <v>62</v>
      </c>
      <c r="F116" s="96">
        <f t="shared" si="5"/>
        <v>203510</v>
      </c>
      <c r="G116" s="1145">
        <v>1000</v>
      </c>
    </row>
    <row r="117" spans="2:7" ht="39.6" x14ac:dyDescent="0.3">
      <c r="B117" s="1039" t="s">
        <v>1694</v>
      </c>
      <c r="C117" s="1086" t="s">
        <v>3959</v>
      </c>
      <c r="D117" s="42" t="str">
        <f t="shared" si="3"/>
        <v>N/A</v>
      </c>
      <c r="E117" s="43" t="s">
        <v>62</v>
      </c>
      <c r="F117" s="96">
        <f t="shared" si="5"/>
        <v>40702</v>
      </c>
      <c r="G117" s="1145">
        <v>200</v>
      </c>
    </row>
    <row r="118" spans="2:7" ht="39.6" x14ac:dyDescent="0.3">
      <c r="B118" s="1039" t="s">
        <v>1695</v>
      </c>
      <c r="C118" s="1086" t="s">
        <v>3960</v>
      </c>
      <c r="D118" s="42" t="str">
        <f t="shared" si="3"/>
        <v>N/A</v>
      </c>
      <c r="E118" s="43" t="s">
        <v>62</v>
      </c>
      <c r="F118" s="96">
        <f t="shared" si="5"/>
        <v>203510</v>
      </c>
      <c r="G118" s="1145">
        <v>1000</v>
      </c>
    </row>
    <row r="119" spans="2:7" ht="52.8" x14ac:dyDescent="0.3">
      <c r="B119" s="1039" t="s">
        <v>1696</v>
      </c>
      <c r="C119" s="1223" t="s">
        <v>3961</v>
      </c>
      <c r="D119" s="42" t="str">
        <f t="shared" si="3"/>
        <v>N/A</v>
      </c>
      <c r="E119" s="43" t="s">
        <v>62</v>
      </c>
      <c r="F119" s="96">
        <f>2000*$D$5</f>
        <v>407020</v>
      </c>
      <c r="G119" s="98" t="s">
        <v>4094</v>
      </c>
    </row>
    <row r="120" spans="2:7" ht="52.8" x14ac:dyDescent="0.3">
      <c r="B120" s="1039" t="s">
        <v>1697</v>
      </c>
      <c r="C120" s="1224" t="s">
        <v>3962</v>
      </c>
      <c r="D120" s="42" t="str">
        <f t="shared" si="3"/>
        <v>N/A</v>
      </c>
      <c r="E120" s="43" t="s">
        <v>62</v>
      </c>
      <c r="F120" s="96">
        <f>IF(G120="","",IFERROR(ROUND(G120*PenaltyUnit,0), "N/A"))</f>
        <v>2035100</v>
      </c>
      <c r="G120" s="1145">
        <v>10000</v>
      </c>
    </row>
    <row r="121" spans="2:7" ht="52.8" x14ac:dyDescent="0.3">
      <c r="B121" s="1039" t="s">
        <v>1698</v>
      </c>
      <c r="C121" s="1086" t="s">
        <v>3963</v>
      </c>
      <c r="D121" s="42" t="str">
        <f t="shared" si="3"/>
        <v>N/A</v>
      </c>
      <c r="E121" s="43" t="s">
        <v>62</v>
      </c>
      <c r="F121" s="96">
        <f>500*$D$5</f>
        <v>101755</v>
      </c>
      <c r="G121" s="98" t="s">
        <v>3050</v>
      </c>
    </row>
    <row r="122" spans="2:7" ht="79.2" x14ac:dyDescent="0.3">
      <c r="B122" s="1091" t="s">
        <v>3283</v>
      </c>
      <c r="C122" s="1257" t="s">
        <v>3051</v>
      </c>
      <c r="D122" s="1258" t="str">
        <f t="shared" si="3"/>
        <v/>
      </c>
      <c r="E122" s="1259"/>
      <c r="F122" s="1260" t="str">
        <f>IF(G122="","",IFERROR(ROUND(G122*PenaltyUnit,0), "N/A"))</f>
        <v/>
      </c>
      <c r="G122" s="1141"/>
    </row>
    <row r="123" spans="2:7" ht="39.6" x14ac:dyDescent="0.3">
      <c r="B123" s="1092"/>
      <c r="C123" s="1050" t="s">
        <v>1699</v>
      </c>
      <c r="D123" s="42" t="str">
        <f t="shared" si="3"/>
        <v>N/A</v>
      </c>
      <c r="E123" s="43" t="s">
        <v>62</v>
      </c>
      <c r="F123" s="40" t="str">
        <f>IF(G123="","",IFERROR(ROUND(G123*PenaltyUnit,0), "N/A"))</f>
        <v>N/A</v>
      </c>
      <c r="G123" s="98" t="s">
        <v>3050</v>
      </c>
    </row>
    <row r="124" spans="2:7" x14ac:dyDescent="0.3">
      <c r="B124" s="1089"/>
      <c r="C124" s="1053" t="s">
        <v>3284</v>
      </c>
      <c r="D124" s="42" t="str">
        <f t="shared" si="3"/>
        <v>N/A</v>
      </c>
      <c r="E124" s="43" t="s">
        <v>62</v>
      </c>
      <c r="F124" s="96">
        <f>500*$D$5</f>
        <v>101755</v>
      </c>
      <c r="G124" s="1144">
        <v>2500</v>
      </c>
    </row>
    <row r="125" spans="2:7" ht="39.6" x14ac:dyDescent="0.3">
      <c r="B125" s="1039" t="s">
        <v>1700</v>
      </c>
      <c r="C125" s="1086" t="s">
        <v>1701</v>
      </c>
      <c r="D125" s="42" t="str">
        <f t="shared" si="3"/>
        <v>N/A</v>
      </c>
      <c r="E125" s="43" t="s">
        <v>62</v>
      </c>
      <c r="F125" s="96">
        <f>IF(G125="","",IFERROR(ROUND(G125*PenaltyUnit,0), "N/A"))</f>
        <v>40702</v>
      </c>
      <c r="G125" s="1145">
        <v>200</v>
      </c>
    </row>
    <row r="126" spans="2:7" ht="39.6" x14ac:dyDescent="0.3">
      <c r="B126" s="1039" t="s">
        <v>1702</v>
      </c>
      <c r="C126" s="1086" t="s">
        <v>1703</v>
      </c>
      <c r="D126" s="42" t="str">
        <f t="shared" si="3"/>
        <v>N/A</v>
      </c>
      <c r="E126" s="43" t="s">
        <v>62</v>
      </c>
      <c r="F126" s="96">
        <f>IF(G126="","",IFERROR(ROUND(G126*PenaltyUnit,0), "N/A"))</f>
        <v>40702</v>
      </c>
      <c r="G126" s="1145">
        <v>200</v>
      </c>
    </row>
    <row r="127" spans="2:7" ht="26.4" x14ac:dyDescent="0.3">
      <c r="B127" s="1039" t="s">
        <v>1704</v>
      </c>
      <c r="C127" s="1086" t="s">
        <v>1705</v>
      </c>
      <c r="D127" s="42" t="str">
        <f t="shared" si="3"/>
        <v>N/A</v>
      </c>
      <c r="E127" s="43" t="s">
        <v>62</v>
      </c>
      <c r="F127" s="96">
        <f>IF(G127="","",IFERROR(ROUND(G127*PenaltyUnit,0), "N/A"))</f>
        <v>40702</v>
      </c>
      <c r="G127" s="1145">
        <v>200</v>
      </c>
    </row>
    <row r="128" spans="2:7" ht="66" x14ac:dyDescent="0.3">
      <c r="B128" s="1039" t="s">
        <v>1706</v>
      </c>
      <c r="C128" s="1086" t="s">
        <v>3964</v>
      </c>
      <c r="D128" s="42" t="str">
        <f t="shared" si="3"/>
        <v>N/A</v>
      </c>
      <c r="E128" s="43" t="s">
        <v>62</v>
      </c>
      <c r="F128" s="96">
        <f>2000*$D$5</f>
        <v>407020</v>
      </c>
      <c r="G128" s="98" t="s">
        <v>4094</v>
      </c>
    </row>
    <row r="129" spans="2:7" ht="66" x14ac:dyDescent="0.3">
      <c r="B129" s="1039" t="s">
        <v>1707</v>
      </c>
      <c r="C129" s="1086" t="s">
        <v>3965</v>
      </c>
      <c r="D129" s="42" t="str">
        <f t="shared" si="3"/>
        <v>N/A</v>
      </c>
      <c r="E129" s="43" t="s">
        <v>62</v>
      </c>
      <c r="F129" s="96">
        <f>IF(G129="","",IFERROR(ROUND(G129*PenaltyUnit,0), "N/A"))</f>
        <v>2035100</v>
      </c>
      <c r="G129" s="1145">
        <v>10000</v>
      </c>
    </row>
    <row r="130" spans="2:7" ht="52.8" x14ac:dyDescent="0.3">
      <c r="B130" s="1039" t="s">
        <v>1708</v>
      </c>
      <c r="C130" s="1086" t="s">
        <v>3966</v>
      </c>
      <c r="D130" s="42" t="str">
        <f t="shared" si="3"/>
        <v>N/A</v>
      </c>
      <c r="E130" s="43" t="s">
        <v>62</v>
      </c>
      <c r="F130" s="96">
        <f>2000*$D$5</f>
        <v>407020</v>
      </c>
      <c r="G130" s="98" t="s">
        <v>4094</v>
      </c>
    </row>
    <row r="131" spans="2:7" ht="52.8" x14ac:dyDescent="0.3">
      <c r="B131" s="1039" t="s">
        <v>1709</v>
      </c>
      <c r="C131" s="1086" t="s">
        <v>3967</v>
      </c>
      <c r="D131" s="42" t="str">
        <f t="shared" si="3"/>
        <v>N/A</v>
      </c>
      <c r="E131" s="43" t="s">
        <v>62</v>
      </c>
      <c r="F131" s="96">
        <f>IF(G131="","",IFERROR(ROUND(G131*PenaltyUnit,0), "N/A"))</f>
        <v>2035100</v>
      </c>
      <c r="G131" s="1145">
        <v>10000</v>
      </c>
    </row>
    <row r="132" spans="2:7" ht="39.6" x14ac:dyDescent="0.3">
      <c r="B132" s="1039" t="s">
        <v>1710</v>
      </c>
      <c r="C132" s="1086" t="s">
        <v>3968</v>
      </c>
      <c r="D132" s="42" t="str">
        <f t="shared" si="3"/>
        <v>N/A</v>
      </c>
      <c r="E132" s="43" t="s">
        <v>62</v>
      </c>
      <c r="F132" s="96">
        <f>2000*$D$5</f>
        <v>407020</v>
      </c>
      <c r="G132" s="98" t="s">
        <v>4094</v>
      </c>
    </row>
    <row r="133" spans="2:7" ht="39.6" x14ac:dyDescent="0.3">
      <c r="B133" s="1039" t="s">
        <v>1711</v>
      </c>
      <c r="C133" s="1086" t="s">
        <v>3969</v>
      </c>
      <c r="D133" s="42" t="str">
        <f t="shared" si="3"/>
        <v>N/A</v>
      </c>
      <c r="E133" s="43" t="s">
        <v>62</v>
      </c>
      <c r="F133" s="96">
        <f>IF(G133="","",IFERROR(ROUND(G133*PenaltyUnit,0), "N/A"))</f>
        <v>2035100</v>
      </c>
      <c r="G133" s="1145">
        <v>10000</v>
      </c>
    </row>
    <row r="134" spans="2:7" ht="39.6" x14ac:dyDescent="0.3">
      <c r="B134" s="1039" t="s">
        <v>1712</v>
      </c>
      <c r="C134" s="1086" t="s">
        <v>3970</v>
      </c>
      <c r="D134" s="42" t="str">
        <f t="shared" si="3"/>
        <v>N/A</v>
      </c>
      <c r="E134" s="43" t="s">
        <v>62</v>
      </c>
      <c r="F134" s="96">
        <f>2000*$D$5</f>
        <v>407020</v>
      </c>
      <c r="G134" s="35" t="s">
        <v>4094</v>
      </c>
    </row>
    <row r="135" spans="2:7" ht="39.6" x14ac:dyDescent="0.3">
      <c r="B135" s="1039" t="s">
        <v>1713</v>
      </c>
      <c r="C135" s="1086" t="s">
        <v>3971</v>
      </c>
      <c r="D135" s="42" t="str">
        <f t="shared" si="3"/>
        <v>N/A</v>
      </c>
      <c r="E135" s="43" t="s">
        <v>62</v>
      </c>
      <c r="F135" s="96">
        <f>IF(G135="","",IFERROR(ROUND(G135*PenaltyUnit,0), "N/A"))</f>
        <v>2035100</v>
      </c>
      <c r="G135" s="1145">
        <v>10000</v>
      </c>
    </row>
    <row r="136" spans="2:7" ht="79.2" x14ac:dyDescent="0.3">
      <c r="B136" s="1039" t="s">
        <v>1714</v>
      </c>
      <c r="C136" s="1086" t="s">
        <v>3972</v>
      </c>
      <c r="D136" s="42" t="str">
        <f t="shared" si="3"/>
        <v>N/A</v>
      </c>
      <c r="E136" s="43" t="s">
        <v>62</v>
      </c>
      <c r="F136" s="96">
        <f>500*$D$5</f>
        <v>101755</v>
      </c>
      <c r="G136" s="35" t="s">
        <v>3050</v>
      </c>
    </row>
    <row r="137" spans="2:7" ht="79.2" x14ac:dyDescent="0.3">
      <c r="B137" s="1039" t="s">
        <v>1715</v>
      </c>
      <c r="C137" s="1086" t="s">
        <v>3973</v>
      </c>
      <c r="D137" s="42" t="str">
        <f t="shared" si="3"/>
        <v>N/A</v>
      </c>
      <c r="E137" s="43" t="s">
        <v>62</v>
      </c>
      <c r="F137" s="96">
        <f t="shared" ref="F137:F146" si="6">IF(G137="","",IFERROR(ROUND(G137*PenaltyUnit,0), "N/A"))</f>
        <v>508775</v>
      </c>
      <c r="G137" s="1145">
        <v>2500</v>
      </c>
    </row>
    <row r="138" spans="2:7" ht="39.6" x14ac:dyDescent="0.3">
      <c r="B138" s="1039" t="s">
        <v>1716</v>
      </c>
      <c r="C138" s="1086" t="s">
        <v>3974</v>
      </c>
      <c r="D138" s="42" t="str">
        <f t="shared" si="3"/>
        <v>N/A</v>
      </c>
      <c r="E138" s="43" t="s">
        <v>62</v>
      </c>
      <c r="F138" s="96">
        <f t="shared" si="6"/>
        <v>407</v>
      </c>
      <c r="G138" s="1145">
        <v>2</v>
      </c>
    </row>
    <row r="139" spans="2:7" ht="79.2" x14ac:dyDescent="0.3">
      <c r="B139" s="1039" t="s">
        <v>1717</v>
      </c>
      <c r="C139" s="1086" t="s">
        <v>3883</v>
      </c>
      <c r="D139" s="42" t="str">
        <f t="shared" si="3"/>
        <v>N/A</v>
      </c>
      <c r="E139" s="43" t="s">
        <v>62</v>
      </c>
      <c r="F139" s="96">
        <f t="shared" si="6"/>
        <v>40702</v>
      </c>
      <c r="G139" s="1145">
        <v>200</v>
      </c>
    </row>
    <row r="140" spans="2:7" ht="26.4" x14ac:dyDescent="0.3">
      <c r="B140" s="1039" t="s">
        <v>1718</v>
      </c>
      <c r="C140" s="1086" t="s">
        <v>3884</v>
      </c>
      <c r="D140" s="42" t="str">
        <f t="shared" ref="D140:D209" si="7">IF(E140="","",IFERROR(ROUND(E140*PenaltyUnit,0), E140))</f>
        <v>N/A</v>
      </c>
      <c r="E140" s="43" t="s">
        <v>62</v>
      </c>
      <c r="F140" s="96">
        <f t="shared" si="6"/>
        <v>50878</v>
      </c>
      <c r="G140" s="1145">
        <v>250</v>
      </c>
    </row>
    <row r="141" spans="2:7" ht="92.4" x14ac:dyDescent="0.3">
      <c r="B141" s="1039" t="s">
        <v>1719</v>
      </c>
      <c r="C141" s="1086" t="s">
        <v>3975</v>
      </c>
      <c r="D141" s="42" t="str">
        <f t="shared" si="7"/>
        <v>N/A</v>
      </c>
      <c r="E141" s="43" t="s">
        <v>62</v>
      </c>
      <c r="F141" s="96">
        <f t="shared" si="6"/>
        <v>4070</v>
      </c>
      <c r="G141" s="1145">
        <v>20</v>
      </c>
    </row>
    <row r="142" spans="2:7" ht="92.4" x14ac:dyDescent="0.3">
      <c r="B142" s="1039" t="s">
        <v>1720</v>
      </c>
      <c r="C142" s="1086" t="s">
        <v>3976</v>
      </c>
      <c r="D142" s="42" t="str">
        <f t="shared" si="7"/>
        <v>N/A</v>
      </c>
      <c r="E142" s="43" t="s">
        <v>62</v>
      </c>
      <c r="F142" s="96">
        <f t="shared" si="6"/>
        <v>10176</v>
      </c>
      <c r="G142" s="1145">
        <v>50</v>
      </c>
    </row>
    <row r="143" spans="2:7" ht="105.6" x14ac:dyDescent="0.3">
      <c r="B143" s="1039" t="s">
        <v>1721</v>
      </c>
      <c r="C143" s="1086" t="s">
        <v>3977</v>
      </c>
      <c r="D143" s="42" t="str">
        <f t="shared" si="7"/>
        <v>N/A</v>
      </c>
      <c r="E143" s="43" t="s">
        <v>62</v>
      </c>
      <c r="F143" s="96">
        <f t="shared" si="6"/>
        <v>2035</v>
      </c>
      <c r="G143" s="1145">
        <v>10</v>
      </c>
    </row>
    <row r="144" spans="2:7" ht="105.6" x14ac:dyDescent="0.3">
      <c r="B144" s="1039" t="s">
        <v>1722</v>
      </c>
      <c r="C144" s="1086" t="s">
        <v>3978</v>
      </c>
      <c r="D144" s="42" t="str">
        <f t="shared" si="7"/>
        <v>N/A</v>
      </c>
      <c r="E144" s="43" t="s">
        <v>62</v>
      </c>
      <c r="F144" s="96">
        <f t="shared" si="6"/>
        <v>10176</v>
      </c>
      <c r="G144" s="1145">
        <v>50</v>
      </c>
    </row>
    <row r="145" spans="2:7" ht="64.5" customHeight="1" x14ac:dyDescent="0.3">
      <c r="B145" s="1039" t="s">
        <v>1723</v>
      </c>
      <c r="C145" s="1086" t="s">
        <v>3891</v>
      </c>
      <c r="D145" s="42" t="str">
        <f t="shared" si="7"/>
        <v>N/A</v>
      </c>
      <c r="E145" s="43" t="s">
        <v>62</v>
      </c>
      <c r="F145" s="96">
        <f t="shared" si="6"/>
        <v>4070</v>
      </c>
      <c r="G145" s="1145">
        <v>20</v>
      </c>
    </row>
    <row r="146" spans="2:7" ht="66" x14ac:dyDescent="0.3">
      <c r="B146" s="1039" t="s">
        <v>1724</v>
      </c>
      <c r="C146" s="1086" t="s">
        <v>3890</v>
      </c>
      <c r="D146" s="42" t="str">
        <f t="shared" si="7"/>
        <v>N/A</v>
      </c>
      <c r="E146" s="43" t="s">
        <v>62</v>
      </c>
      <c r="F146" s="96">
        <f t="shared" si="6"/>
        <v>20351</v>
      </c>
      <c r="G146" s="1145">
        <v>100</v>
      </c>
    </row>
    <row r="147" spans="2:7" ht="39.6" x14ac:dyDescent="0.3">
      <c r="B147" s="1039" t="s">
        <v>1725</v>
      </c>
      <c r="C147" s="1086" t="s">
        <v>3885</v>
      </c>
      <c r="D147" s="42" t="str">
        <f t="shared" si="7"/>
        <v>N/A</v>
      </c>
      <c r="E147" s="43" t="s">
        <v>62</v>
      </c>
      <c r="F147" s="96">
        <f>100*$D$5</f>
        <v>20351</v>
      </c>
      <c r="G147" s="98" t="s">
        <v>4093</v>
      </c>
    </row>
    <row r="148" spans="2:7" ht="52.8" x14ac:dyDescent="0.3">
      <c r="B148" s="1039" t="s">
        <v>1726</v>
      </c>
      <c r="C148" s="1086" t="s">
        <v>3886</v>
      </c>
      <c r="D148" s="42" t="str">
        <f t="shared" si="7"/>
        <v>N/A</v>
      </c>
      <c r="E148" s="43" t="s">
        <v>62</v>
      </c>
      <c r="F148" s="96">
        <f>100*$D$5</f>
        <v>20351</v>
      </c>
      <c r="G148" s="35" t="s">
        <v>4093</v>
      </c>
    </row>
    <row r="149" spans="2:7" ht="52.8" x14ac:dyDescent="0.3">
      <c r="B149" s="1039" t="s">
        <v>1727</v>
      </c>
      <c r="C149" s="1086" t="s">
        <v>3889</v>
      </c>
      <c r="D149" s="42" t="str">
        <f t="shared" si="7"/>
        <v>N/A</v>
      </c>
      <c r="E149" s="43" t="s">
        <v>62</v>
      </c>
      <c r="F149" s="96">
        <f t="shared" ref="F149:F156" si="8">IF(G149="","",IFERROR(ROUND(G149*PenaltyUnit,0), "N/A"))</f>
        <v>101755</v>
      </c>
      <c r="G149" s="1145">
        <v>500</v>
      </c>
    </row>
    <row r="150" spans="2:7" ht="39.6" x14ac:dyDescent="0.3">
      <c r="B150" s="1039" t="s">
        <v>1728</v>
      </c>
      <c r="C150" s="1086" t="s">
        <v>3887</v>
      </c>
      <c r="D150" s="42" t="str">
        <f t="shared" si="7"/>
        <v>N/A</v>
      </c>
      <c r="E150" s="43" t="s">
        <v>62</v>
      </c>
      <c r="F150" s="96">
        <f t="shared" si="8"/>
        <v>2035</v>
      </c>
      <c r="G150" s="1145">
        <v>10</v>
      </c>
    </row>
    <row r="151" spans="2:7" ht="92.25" customHeight="1" x14ac:dyDescent="0.3">
      <c r="B151" s="1039" t="s">
        <v>1729</v>
      </c>
      <c r="C151" s="1086" t="s">
        <v>3888</v>
      </c>
      <c r="D151" s="42" t="str">
        <f t="shared" si="7"/>
        <v>N/A</v>
      </c>
      <c r="E151" s="43" t="s">
        <v>62</v>
      </c>
      <c r="F151" s="96">
        <f t="shared" si="8"/>
        <v>2035</v>
      </c>
      <c r="G151" s="1145">
        <v>10</v>
      </c>
    </row>
    <row r="152" spans="2:7" ht="91.5" customHeight="1" x14ac:dyDescent="0.3">
      <c r="B152" s="1039" t="s">
        <v>1730</v>
      </c>
      <c r="C152" s="1086" t="s">
        <v>3892</v>
      </c>
      <c r="D152" s="42" t="str">
        <f t="shared" si="7"/>
        <v>N/A</v>
      </c>
      <c r="E152" s="43" t="s">
        <v>62</v>
      </c>
      <c r="F152" s="96">
        <f t="shared" si="8"/>
        <v>10176</v>
      </c>
      <c r="G152" s="1145">
        <v>50</v>
      </c>
    </row>
    <row r="153" spans="2:7" ht="102.75" customHeight="1" x14ac:dyDescent="0.3">
      <c r="B153" s="1039" t="s">
        <v>1731</v>
      </c>
      <c r="C153" s="1086" t="s">
        <v>3979</v>
      </c>
      <c r="D153" s="42" t="str">
        <f t="shared" si="7"/>
        <v>N/A</v>
      </c>
      <c r="E153" s="43" t="s">
        <v>62</v>
      </c>
      <c r="F153" s="96">
        <f t="shared" si="8"/>
        <v>2035</v>
      </c>
      <c r="G153" s="1145">
        <v>10</v>
      </c>
    </row>
    <row r="154" spans="2:7" ht="105.6" x14ac:dyDescent="0.3">
      <c r="B154" s="1039" t="s">
        <v>1732</v>
      </c>
      <c r="C154" s="1086" t="s">
        <v>3897</v>
      </c>
      <c r="D154" s="42" t="str">
        <f t="shared" si="7"/>
        <v>N/A</v>
      </c>
      <c r="E154" s="43" t="s">
        <v>62</v>
      </c>
      <c r="F154" s="96">
        <f t="shared" si="8"/>
        <v>10176</v>
      </c>
      <c r="G154" s="1145">
        <v>50</v>
      </c>
    </row>
    <row r="155" spans="2:7" ht="66" x14ac:dyDescent="0.3">
      <c r="B155" s="1039" t="s">
        <v>1457</v>
      </c>
      <c r="C155" s="1086" t="s">
        <v>3896</v>
      </c>
      <c r="D155" s="42" t="str">
        <f t="shared" si="7"/>
        <v>N/A</v>
      </c>
      <c r="E155" s="43" t="s">
        <v>62</v>
      </c>
      <c r="F155" s="96">
        <f t="shared" si="8"/>
        <v>4070</v>
      </c>
      <c r="G155" s="1145">
        <v>20</v>
      </c>
    </row>
    <row r="156" spans="2:7" ht="66" x14ac:dyDescent="0.3">
      <c r="B156" s="1039" t="s">
        <v>1733</v>
      </c>
      <c r="C156" s="1086" t="s">
        <v>3895</v>
      </c>
      <c r="D156" s="42" t="str">
        <f t="shared" si="7"/>
        <v>N/A</v>
      </c>
      <c r="E156" s="43" t="s">
        <v>62</v>
      </c>
      <c r="F156" s="96">
        <f t="shared" si="8"/>
        <v>10176</v>
      </c>
      <c r="G156" s="1145">
        <v>50</v>
      </c>
    </row>
    <row r="157" spans="2:7" ht="79.2" x14ac:dyDescent="0.3">
      <c r="B157" s="1039" t="s">
        <v>1734</v>
      </c>
      <c r="C157" s="1086" t="s">
        <v>3894</v>
      </c>
      <c r="D157" s="42" t="str">
        <f t="shared" si="7"/>
        <v>N/A</v>
      </c>
      <c r="E157" s="43" t="s">
        <v>62</v>
      </c>
      <c r="F157" s="96">
        <f>100*$D$5</f>
        <v>20351</v>
      </c>
      <c r="G157" s="35" t="s">
        <v>4093</v>
      </c>
    </row>
    <row r="158" spans="2:7" ht="79.2" x14ac:dyDescent="0.3">
      <c r="B158" s="1039" t="s">
        <v>1735</v>
      </c>
      <c r="C158" s="1086" t="s">
        <v>3893</v>
      </c>
      <c r="D158" s="42" t="str">
        <f t="shared" si="7"/>
        <v>N/A</v>
      </c>
      <c r="E158" s="43" t="s">
        <v>62</v>
      </c>
      <c r="F158" s="96">
        <f t="shared" ref="F158:F165" si="9">IF(G158="","",IFERROR(ROUND(G158*PenaltyUnit,0), "N/A"))</f>
        <v>101755</v>
      </c>
      <c r="G158" s="1145">
        <v>500</v>
      </c>
    </row>
    <row r="159" spans="2:7" ht="39.6" x14ac:dyDescent="0.3">
      <c r="B159" s="1039" t="s">
        <v>1084</v>
      </c>
      <c r="C159" s="1086" t="s">
        <v>3901</v>
      </c>
      <c r="D159" s="42" t="str">
        <f t="shared" si="7"/>
        <v>N/A</v>
      </c>
      <c r="E159" s="43" t="s">
        <v>62</v>
      </c>
      <c r="F159" s="96">
        <f t="shared" si="9"/>
        <v>2035</v>
      </c>
      <c r="G159" s="1145">
        <v>10</v>
      </c>
    </row>
    <row r="160" spans="2:7" ht="92.4" x14ac:dyDescent="0.3">
      <c r="B160" s="1039" t="s">
        <v>1736</v>
      </c>
      <c r="C160" s="1086" t="s">
        <v>3900</v>
      </c>
      <c r="D160" s="42" t="str">
        <f t="shared" si="7"/>
        <v>N/A</v>
      </c>
      <c r="E160" s="43" t="s">
        <v>62</v>
      </c>
      <c r="F160" s="96">
        <f t="shared" si="9"/>
        <v>2035</v>
      </c>
      <c r="G160" s="1145">
        <v>10</v>
      </c>
    </row>
    <row r="161" spans="2:7" ht="92.4" x14ac:dyDescent="0.3">
      <c r="B161" s="1039" t="s">
        <v>1737</v>
      </c>
      <c r="C161" s="1086" t="s">
        <v>3899</v>
      </c>
      <c r="D161" s="42" t="str">
        <f t="shared" si="7"/>
        <v>N/A</v>
      </c>
      <c r="E161" s="43" t="s">
        <v>62</v>
      </c>
      <c r="F161" s="96">
        <f t="shared" si="9"/>
        <v>10176</v>
      </c>
      <c r="G161" s="1145">
        <v>50</v>
      </c>
    </row>
    <row r="162" spans="2:7" ht="104.25" customHeight="1" x14ac:dyDescent="0.3">
      <c r="B162" s="1039" t="s">
        <v>1738</v>
      </c>
      <c r="C162" s="1086" t="s">
        <v>3902</v>
      </c>
      <c r="D162" s="42" t="str">
        <f t="shared" si="7"/>
        <v>N/A</v>
      </c>
      <c r="E162" s="43" t="s">
        <v>62</v>
      </c>
      <c r="F162" s="96">
        <f t="shared" si="9"/>
        <v>2035</v>
      </c>
      <c r="G162" s="1145">
        <v>10</v>
      </c>
    </row>
    <row r="163" spans="2:7" ht="105.6" x14ac:dyDescent="0.3">
      <c r="B163" s="1039" t="s">
        <v>1739</v>
      </c>
      <c r="C163" s="1086" t="s">
        <v>3903</v>
      </c>
      <c r="D163" s="42" t="str">
        <f t="shared" si="7"/>
        <v>N/A</v>
      </c>
      <c r="E163" s="43" t="s">
        <v>62</v>
      </c>
      <c r="F163" s="96">
        <f t="shared" si="9"/>
        <v>10176</v>
      </c>
      <c r="G163" s="1145">
        <v>50</v>
      </c>
    </row>
    <row r="164" spans="2:7" ht="66" x14ac:dyDescent="0.3">
      <c r="B164" s="1039" t="s">
        <v>1740</v>
      </c>
      <c r="C164" s="1086" t="s">
        <v>3898</v>
      </c>
      <c r="D164" s="42" t="str">
        <f t="shared" si="7"/>
        <v>N/A</v>
      </c>
      <c r="E164" s="43" t="s">
        <v>62</v>
      </c>
      <c r="F164" s="96">
        <f t="shared" si="9"/>
        <v>4070</v>
      </c>
      <c r="G164" s="1145">
        <v>20</v>
      </c>
    </row>
    <row r="165" spans="2:7" ht="66" x14ac:dyDescent="0.3">
      <c r="B165" s="1039" t="s">
        <v>1741</v>
      </c>
      <c r="C165" s="1086" t="s">
        <v>3904</v>
      </c>
      <c r="D165" s="42" t="str">
        <f t="shared" si="7"/>
        <v>N/A</v>
      </c>
      <c r="E165" s="43" t="s">
        <v>62</v>
      </c>
      <c r="F165" s="96">
        <f t="shared" si="9"/>
        <v>20351</v>
      </c>
      <c r="G165" s="1145">
        <v>100</v>
      </c>
    </row>
    <row r="166" spans="2:7" ht="39.6" x14ac:dyDescent="0.3">
      <c r="B166" s="1039" t="s">
        <v>1742</v>
      </c>
      <c r="C166" s="1086" t="s">
        <v>3905</v>
      </c>
      <c r="D166" s="42" t="str">
        <f t="shared" si="7"/>
        <v>N/A</v>
      </c>
      <c r="E166" s="43" t="s">
        <v>62</v>
      </c>
      <c r="F166" s="96">
        <f>100*$D$5</f>
        <v>20351</v>
      </c>
      <c r="G166" s="35" t="s">
        <v>4093</v>
      </c>
    </row>
    <row r="167" spans="2:7" ht="52.8" x14ac:dyDescent="0.3">
      <c r="B167" s="1039" t="s">
        <v>1743</v>
      </c>
      <c r="C167" s="1086" t="s">
        <v>3906</v>
      </c>
      <c r="D167" s="42" t="str">
        <f t="shared" si="7"/>
        <v>N/A</v>
      </c>
      <c r="E167" s="43" t="s">
        <v>62</v>
      </c>
      <c r="F167" s="96">
        <f>100*$D$5</f>
        <v>20351</v>
      </c>
      <c r="G167" s="35" t="s">
        <v>4093</v>
      </c>
    </row>
    <row r="168" spans="2:7" ht="52.8" x14ac:dyDescent="0.3">
      <c r="B168" s="1039" t="s">
        <v>1744</v>
      </c>
      <c r="C168" s="1086" t="s">
        <v>3907</v>
      </c>
      <c r="D168" s="42" t="str">
        <f t="shared" si="7"/>
        <v>N/A</v>
      </c>
      <c r="E168" s="43" t="s">
        <v>62</v>
      </c>
      <c r="F168" s="96">
        <f>IF(G168="","",IFERROR(ROUND(G168*PenaltyUnit,0), "N/A"))</f>
        <v>101755</v>
      </c>
      <c r="G168" s="1145">
        <v>500</v>
      </c>
    </row>
    <row r="169" spans="2:7" ht="26.4" x14ac:dyDescent="0.3">
      <c r="B169" s="1055" t="s">
        <v>1745</v>
      </c>
      <c r="C169" s="1080" t="s">
        <v>1746</v>
      </c>
      <c r="D169" s="44" t="str">
        <f t="shared" si="7"/>
        <v>N/A</v>
      </c>
      <c r="E169" s="45" t="s">
        <v>62</v>
      </c>
      <c r="F169" s="96">
        <f>IF(G169="","",IFERROR(ROUND(G169*PenaltyUnit,0), "N/A"))</f>
        <v>2035</v>
      </c>
      <c r="G169" s="1212">
        <v>10</v>
      </c>
    </row>
    <row r="170" spans="2:7" s="640" customFormat="1" ht="19.95" customHeight="1" x14ac:dyDescent="0.3">
      <c r="B170" s="882" t="s">
        <v>3584</v>
      </c>
      <c r="C170" s="883"/>
      <c r="D170" s="883"/>
      <c r="E170" s="883"/>
      <c r="F170" s="883"/>
      <c r="G170" s="884"/>
    </row>
    <row r="171" spans="2:7" ht="26.4" x14ac:dyDescent="0.3">
      <c r="B171" s="135" t="s">
        <v>1747</v>
      </c>
      <c r="C171" s="1216" t="s">
        <v>3908</v>
      </c>
      <c r="D171" s="40" t="str">
        <f t="shared" si="7"/>
        <v>N/A</v>
      </c>
      <c r="E171" s="41" t="s">
        <v>62</v>
      </c>
      <c r="F171" s="96">
        <f>IF(G171="","",IFERROR(ROUND(G171*PenaltyUnit,0), "N/A"))</f>
        <v>24421</v>
      </c>
      <c r="G171" s="1214">
        <v>120</v>
      </c>
    </row>
    <row r="172" spans="2:7" ht="39.6" x14ac:dyDescent="0.3">
      <c r="B172" s="86" t="s">
        <v>408</v>
      </c>
      <c r="C172" s="1086" t="s">
        <v>3909</v>
      </c>
      <c r="D172" s="42" t="str">
        <f t="shared" si="7"/>
        <v>N/A</v>
      </c>
      <c r="E172" s="43" t="s">
        <v>62</v>
      </c>
      <c r="F172" s="96">
        <f>120*$D$5</f>
        <v>24421.199999999997</v>
      </c>
      <c r="G172" s="98" t="s">
        <v>4092</v>
      </c>
    </row>
    <row r="173" spans="2:7" ht="66.75" customHeight="1" x14ac:dyDescent="0.3">
      <c r="B173" s="86" t="s">
        <v>1748</v>
      </c>
      <c r="C173" s="1086" t="s">
        <v>3980</v>
      </c>
      <c r="D173" s="42" t="str">
        <f t="shared" si="7"/>
        <v>N/A</v>
      </c>
      <c r="E173" s="43" t="s">
        <v>62</v>
      </c>
      <c r="F173" s="96">
        <f t="shared" ref="F173:F219" si="10">IF(G173="","",IFERROR(ROUND(G173*PenaltyUnit,0), "N/A"))</f>
        <v>24421</v>
      </c>
      <c r="G173" s="1145">
        <v>120</v>
      </c>
    </row>
    <row r="174" spans="2:7" ht="92.4" x14ac:dyDescent="0.3">
      <c r="B174" s="86" t="s">
        <v>1749</v>
      </c>
      <c r="C174" s="1086" t="s">
        <v>3910</v>
      </c>
      <c r="D174" s="44" t="str">
        <f t="shared" si="7"/>
        <v>N/A</v>
      </c>
      <c r="E174" s="43" t="s">
        <v>62</v>
      </c>
      <c r="F174" s="96">
        <f t="shared" si="10"/>
        <v>24421</v>
      </c>
      <c r="G174" s="1145">
        <v>120</v>
      </c>
    </row>
    <row r="175" spans="2:7" ht="52.8" x14ac:dyDescent="0.3">
      <c r="B175" s="132" t="s">
        <v>1750</v>
      </c>
      <c r="C175" s="1217" t="s">
        <v>3911</v>
      </c>
      <c r="D175" s="42" t="str">
        <f t="shared" si="7"/>
        <v>N/A</v>
      </c>
      <c r="E175" s="43" t="s">
        <v>62</v>
      </c>
      <c r="F175" s="96">
        <f t="shared" si="10"/>
        <v>20351</v>
      </c>
      <c r="G175" s="1145">
        <v>100</v>
      </c>
    </row>
    <row r="176" spans="2:7" x14ac:dyDescent="0.3">
      <c r="B176" s="245"/>
      <c r="C176" s="1218" t="s">
        <v>1751</v>
      </c>
      <c r="D176" s="42" t="str">
        <f>IF(E176="","",IFERROR(ROUND(E176*PenaltyUnit,0), E176))</f>
        <v>N/A</v>
      </c>
      <c r="E176" s="43" t="s">
        <v>62</v>
      </c>
      <c r="F176" s="792">
        <f t="shared" si="10"/>
        <v>2035</v>
      </c>
      <c r="G176" s="1145">
        <v>10</v>
      </c>
    </row>
    <row r="177" spans="2:7" x14ac:dyDescent="0.3">
      <c r="B177" s="132" t="s">
        <v>1752</v>
      </c>
      <c r="C177" s="1217" t="s">
        <v>1753</v>
      </c>
      <c r="D177" s="42" t="str">
        <f t="shared" si="7"/>
        <v>N/A</v>
      </c>
      <c r="E177" s="43" t="s">
        <v>62</v>
      </c>
      <c r="F177" s="96">
        <f t="shared" si="10"/>
        <v>20351</v>
      </c>
      <c r="G177" s="1145">
        <v>100</v>
      </c>
    </row>
    <row r="178" spans="2:7" x14ac:dyDescent="0.3">
      <c r="B178" s="245"/>
      <c r="C178" s="1218" t="s">
        <v>1751</v>
      </c>
      <c r="D178" s="42" t="str">
        <f>IF(E178="","",IFERROR(ROUND(E178*PenaltyUnit,0), E178))</f>
        <v>N/A</v>
      </c>
      <c r="E178" s="43" t="s">
        <v>62</v>
      </c>
      <c r="F178" s="792">
        <f t="shared" si="10"/>
        <v>2035</v>
      </c>
      <c r="G178" s="1145">
        <v>10</v>
      </c>
    </row>
    <row r="179" spans="2:7" ht="26.4" x14ac:dyDescent="0.3">
      <c r="B179" s="86" t="s">
        <v>1754</v>
      </c>
      <c r="C179" s="1086" t="s">
        <v>3912</v>
      </c>
      <c r="D179" s="42" t="str">
        <f t="shared" si="7"/>
        <v>N/A</v>
      </c>
      <c r="E179" s="43" t="s">
        <v>62</v>
      </c>
      <c r="F179" s="96">
        <f t="shared" si="10"/>
        <v>12211</v>
      </c>
      <c r="G179" s="1145">
        <v>60</v>
      </c>
    </row>
    <row r="180" spans="2:7" ht="66" x14ac:dyDescent="0.3">
      <c r="B180" s="87" t="s">
        <v>3142</v>
      </c>
      <c r="C180" s="1219" t="s">
        <v>3915</v>
      </c>
      <c r="D180" s="42" t="s">
        <v>62</v>
      </c>
      <c r="E180" s="43" t="s">
        <v>62</v>
      </c>
      <c r="F180" s="96">
        <f t="shared" si="10"/>
        <v>12211</v>
      </c>
      <c r="G180" s="1145">
        <v>60</v>
      </c>
    </row>
    <row r="181" spans="2:7" ht="26.4" x14ac:dyDescent="0.3">
      <c r="B181" s="87" t="s">
        <v>3143</v>
      </c>
      <c r="C181" s="1219" t="s">
        <v>3913</v>
      </c>
      <c r="D181" s="42" t="s">
        <v>62</v>
      </c>
      <c r="E181" s="43" t="s">
        <v>62</v>
      </c>
      <c r="F181" s="96">
        <f t="shared" si="10"/>
        <v>48842</v>
      </c>
      <c r="G181" s="1211">
        <v>240</v>
      </c>
    </row>
    <row r="182" spans="2:7" ht="52.8" x14ac:dyDescent="0.3">
      <c r="B182" s="86" t="s">
        <v>1755</v>
      </c>
      <c r="C182" s="1086" t="s">
        <v>3914</v>
      </c>
      <c r="D182" s="42" t="str">
        <f t="shared" si="7"/>
        <v>N/A</v>
      </c>
      <c r="E182" s="43" t="s">
        <v>62</v>
      </c>
      <c r="F182" s="96">
        <f t="shared" si="10"/>
        <v>48842</v>
      </c>
      <c r="G182" s="1145">
        <v>240</v>
      </c>
    </row>
    <row r="183" spans="2:7" ht="66" x14ac:dyDescent="0.3">
      <c r="B183" s="87" t="s">
        <v>3144</v>
      </c>
      <c r="C183" s="1219" t="s">
        <v>3916</v>
      </c>
      <c r="D183" s="48" t="str">
        <f t="shared" si="7"/>
        <v>N/A</v>
      </c>
      <c r="E183" s="36" t="s">
        <v>62</v>
      </c>
      <c r="F183" s="96">
        <f t="shared" si="10"/>
        <v>4070</v>
      </c>
      <c r="G183" s="1211">
        <v>20</v>
      </c>
    </row>
    <row r="184" spans="2:7" ht="66" x14ac:dyDescent="0.3">
      <c r="B184" s="87" t="s">
        <v>3144</v>
      </c>
      <c r="C184" s="1219" t="s">
        <v>3917</v>
      </c>
      <c r="D184" s="48" t="str">
        <f t="shared" si="7"/>
        <v>N/A</v>
      </c>
      <c r="E184" s="36" t="s">
        <v>62</v>
      </c>
      <c r="F184" s="96">
        <f t="shared" si="10"/>
        <v>12211</v>
      </c>
      <c r="G184" s="1211">
        <v>60</v>
      </c>
    </row>
    <row r="185" spans="2:7" ht="39.6" x14ac:dyDescent="0.3">
      <c r="B185" s="86" t="s">
        <v>1756</v>
      </c>
      <c r="C185" s="1086" t="s">
        <v>3918</v>
      </c>
      <c r="D185" s="42" t="str">
        <f t="shared" si="7"/>
        <v>N/A</v>
      </c>
      <c r="E185" s="43" t="s">
        <v>62</v>
      </c>
      <c r="F185" s="96">
        <f t="shared" si="10"/>
        <v>2035</v>
      </c>
      <c r="G185" s="1145">
        <v>10</v>
      </c>
    </row>
    <row r="186" spans="2:7" ht="66" x14ac:dyDescent="0.3">
      <c r="B186" s="86" t="s">
        <v>1757</v>
      </c>
      <c r="C186" s="1086" t="s">
        <v>3919</v>
      </c>
      <c r="D186" s="42" t="str">
        <f t="shared" si="7"/>
        <v>N/A</v>
      </c>
      <c r="E186" s="43" t="s">
        <v>62</v>
      </c>
      <c r="F186" s="96">
        <f t="shared" si="10"/>
        <v>2035</v>
      </c>
      <c r="G186" s="1145">
        <v>10</v>
      </c>
    </row>
    <row r="187" spans="2:7" ht="66" x14ac:dyDescent="0.3">
      <c r="B187" s="86" t="s">
        <v>1758</v>
      </c>
      <c r="C187" s="1086" t="s">
        <v>3920</v>
      </c>
      <c r="D187" s="42" t="str">
        <f t="shared" si="7"/>
        <v>N/A</v>
      </c>
      <c r="E187" s="43" t="s">
        <v>62</v>
      </c>
      <c r="F187" s="96">
        <f t="shared" si="10"/>
        <v>2035</v>
      </c>
      <c r="G187" s="1145">
        <v>10</v>
      </c>
    </row>
    <row r="188" spans="2:7" ht="56.25" customHeight="1" x14ac:dyDescent="0.3">
      <c r="B188" s="86" t="s">
        <v>1759</v>
      </c>
      <c r="C188" s="1086" t="s">
        <v>3921</v>
      </c>
      <c r="D188" s="42" t="str">
        <f t="shared" si="7"/>
        <v>N/A</v>
      </c>
      <c r="E188" s="43" t="s">
        <v>62</v>
      </c>
      <c r="F188" s="96">
        <f t="shared" si="10"/>
        <v>1018</v>
      </c>
      <c r="G188" s="1145">
        <v>5</v>
      </c>
    </row>
    <row r="189" spans="2:7" ht="39.6" x14ac:dyDescent="0.3">
      <c r="B189" s="86" t="s">
        <v>1760</v>
      </c>
      <c r="C189" s="1086" t="s">
        <v>3922</v>
      </c>
      <c r="D189" s="42" t="str">
        <f t="shared" si="7"/>
        <v>N/A</v>
      </c>
      <c r="E189" s="43" t="s">
        <v>62</v>
      </c>
      <c r="F189" s="96">
        <f t="shared" si="10"/>
        <v>1018</v>
      </c>
      <c r="G189" s="1145">
        <v>5</v>
      </c>
    </row>
    <row r="190" spans="2:7" ht="39.6" x14ac:dyDescent="0.3">
      <c r="B190" s="86" t="s">
        <v>1761</v>
      </c>
      <c r="C190" s="1086" t="s">
        <v>3923</v>
      </c>
      <c r="D190" s="42" t="str">
        <f t="shared" si="7"/>
        <v>N/A</v>
      </c>
      <c r="E190" s="43" t="s">
        <v>62</v>
      </c>
      <c r="F190" s="96">
        <f t="shared" si="10"/>
        <v>4070</v>
      </c>
      <c r="G190" s="1145">
        <v>20</v>
      </c>
    </row>
    <row r="191" spans="2:7" ht="26.4" x14ac:dyDescent="0.3">
      <c r="B191" s="86" t="s">
        <v>1762</v>
      </c>
      <c r="C191" s="1086" t="s">
        <v>1763</v>
      </c>
      <c r="D191" s="42" t="str">
        <f t="shared" si="7"/>
        <v>N/A</v>
      </c>
      <c r="E191" s="43" t="s">
        <v>62</v>
      </c>
      <c r="F191" s="96">
        <f t="shared" si="10"/>
        <v>4070</v>
      </c>
      <c r="G191" s="1145">
        <v>20</v>
      </c>
    </row>
    <row r="192" spans="2:7" ht="39.6" x14ac:dyDescent="0.3">
      <c r="B192" s="86" t="s">
        <v>1764</v>
      </c>
      <c r="C192" s="1086" t="s">
        <v>3924</v>
      </c>
      <c r="D192" s="42" t="str">
        <f t="shared" si="7"/>
        <v>N/A</v>
      </c>
      <c r="E192" s="43" t="s">
        <v>62</v>
      </c>
      <c r="F192" s="96">
        <f t="shared" si="10"/>
        <v>12211</v>
      </c>
      <c r="G192" s="1145">
        <v>60</v>
      </c>
    </row>
    <row r="193" spans="2:7" ht="26.4" x14ac:dyDescent="0.3">
      <c r="B193" s="86" t="s">
        <v>1765</v>
      </c>
      <c r="C193" s="1086" t="s">
        <v>1766</v>
      </c>
      <c r="D193" s="42" t="str">
        <f t="shared" si="7"/>
        <v>N/A</v>
      </c>
      <c r="E193" s="43" t="s">
        <v>62</v>
      </c>
      <c r="F193" s="96">
        <f t="shared" si="10"/>
        <v>12211</v>
      </c>
      <c r="G193" s="1145">
        <v>60</v>
      </c>
    </row>
    <row r="194" spans="2:7" ht="26.4" x14ac:dyDescent="0.3">
      <c r="B194" s="86" t="s">
        <v>1767</v>
      </c>
      <c r="C194" s="1086" t="s">
        <v>1768</v>
      </c>
      <c r="D194" s="42" t="str">
        <f t="shared" si="7"/>
        <v>N/A</v>
      </c>
      <c r="E194" s="43" t="s">
        <v>62</v>
      </c>
      <c r="F194" s="96">
        <f t="shared" si="10"/>
        <v>12211</v>
      </c>
      <c r="G194" s="1145">
        <v>60</v>
      </c>
    </row>
    <row r="195" spans="2:7" ht="26.4" x14ac:dyDescent="0.3">
      <c r="B195" s="86" t="s">
        <v>1769</v>
      </c>
      <c r="C195" s="1086" t="s">
        <v>1770</v>
      </c>
      <c r="D195" s="42" t="str">
        <f t="shared" si="7"/>
        <v>N/A</v>
      </c>
      <c r="E195" s="43" t="s">
        <v>62</v>
      </c>
      <c r="F195" s="96">
        <f t="shared" si="10"/>
        <v>12211</v>
      </c>
      <c r="G195" s="1145">
        <v>60</v>
      </c>
    </row>
    <row r="196" spans="2:7" x14ac:dyDescent="0.3">
      <c r="B196" s="681" t="s">
        <v>1771</v>
      </c>
      <c r="C196" s="1257" t="s">
        <v>1772</v>
      </c>
      <c r="D196" s="1258" t="str">
        <f t="shared" si="7"/>
        <v/>
      </c>
      <c r="E196" s="1259"/>
      <c r="F196" s="1260" t="str">
        <f t="shared" si="10"/>
        <v/>
      </c>
      <c r="G196" s="1141"/>
    </row>
    <row r="197" spans="2:7" x14ac:dyDescent="0.3">
      <c r="B197" s="681"/>
      <c r="C197" s="1220" t="s">
        <v>1773</v>
      </c>
      <c r="D197" s="5" t="str">
        <f t="shared" si="7"/>
        <v>N/A</v>
      </c>
      <c r="E197" s="8" t="s">
        <v>62</v>
      </c>
      <c r="F197" s="791">
        <f t="shared" si="10"/>
        <v>24421</v>
      </c>
      <c r="G197" s="1213">
        <v>120</v>
      </c>
    </row>
    <row r="198" spans="2:7" x14ac:dyDescent="0.3">
      <c r="B198" s="685"/>
      <c r="C198" s="1221" t="s">
        <v>1774</v>
      </c>
      <c r="D198" s="748" t="str">
        <f t="shared" si="7"/>
        <v>N/A</v>
      </c>
      <c r="E198" s="749" t="s">
        <v>62</v>
      </c>
      <c r="F198" s="792">
        <f t="shared" si="10"/>
        <v>122106</v>
      </c>
      <c r="G198" s="1214">
        <v>600</v>
      </c>
    </row>
    <row r="199" spans="2:7" ht="26.4" x14ac:dyDescent="0.3">
      <c r="B199" s="681" t="s">
        <v>1775</v>
      </c>
      <c r="C199" s="1257" t="s">
        <v>1776</v>
      </c>
      <c r="D199" s="1258" t="str">
        <f t="shared" si="7"/>
        <v/>
      </c>
      <c r="E199" s="1259"/>
      <c r="F199" s="1260" t="str">
        <f t="shared" si="10"/>
        <v/>
      </c>
      <c r="G199" s="1141"/>
    </row>
    <row r="200" spans="2:7" x14ac:dyDescent="0.3">
      <c r="B200" s="681"/>
      <c r="C200" s="1220" t="s">
        <v>1773</v>
      </c>
      <c r="D200" s="5" t="str">
        <f t="shared" si="7"/>
        <v>N/A</v>
      </c>
      <c r="E200" s="8" t="s">
        <v>62</v>
      </c>
      <c r="F200" s="791">
        <f t="shared" si="10"/>
        <v>24421</v>
      </c>
      <c r="G200" s="1213">
        <v>120</v>
      </c>
    </row>
    <row r="201" spans="2:7" x14ac:dyDescent="0.3">
      <c r="B201" s="685"/>
      <c r="C201" s="1221" t="s">
        <v>1774</v>
      </c>
      <c r="D201" s="7" t="str">
        <f t="shared" si="7"/>
        <v>N/A</v>
      </c>
      <c r="E201" s="750" t="s">
        <v>62</v>
      </c>
      <c r="F201" s="792">
        <f t="shared" si="10"/>
        <v>122106</v>
      </c>
      <c r="G201" s="1214">
        <v>600</v>
      </c>
    </row>
    <row r="202" spans="2:7" ht="26.4" x14ac:dyDescent="0.3">
      <c r="B202" s="135" t="s">
        <v>1777</v>
      </c>
      <c r="C202" s="1086" t="s">
        <v>1778</v>
      </c>
      <c r="D202" s="42" t="str">
        <f t="shared" si="7"/>
        <v>N/A</v>
      </c>
      <c r="E202" s="43" t="s">
        <v>62</v>
      </c>
      <c r="F202" s="96">
        <f t="shared" si="10"/>
        <v>12211</v>
      </c>
      <c r="G202" s="1145">
        <v>60</v>
      </c>
    </row>
    <row r="203" spans="2:7" ht="39.6" x14ac:dyDescent="0.3">
      <c r="B203" s="135" t="s">
        <v>1779</v>
      </c>
      <c r="C203" s="1086" t="s">
        <v>3925</v>
      </c>
      <c r="D203" s="42" t="str">
        <f t="shared" si="7"/>
        <v>N/A</v>
      </c>
      <c r="E203" s="43" t="s">
        <v>62</v>
      </c>
      <c r="F203" s="96">
        <f t="shared" si="10"/>
        <v>1018</v>
      </c>
      <c r="G203" s="1145">
        <v>5</v>
      </c>
    </row>
    <row r="204" spans="2:7" ht="39.6" x14ac:dyDescent="0.3">
      <c r="B204" s="86" t="s">
        <v>195</v>
      </c>
      <c r="C204" s="1086" t="s">
        <v>3926</v>
      </c>
      <c r="D204" s="42" t="str">
        <f t="shared" si="7"/>
        <v>N/A</v>
      </c>
      <c r="E204" s="43" t="s">
        <v>62</v>
      </c>
      <c r="F204" s="96">
        <f t="shared" si="10"/>
        <v>24421</v>
      </c>
      <c r="G204" s="1145">
        <v>120</v>
      </c>
    </row>
    <row r="205" spans="2:7" ht="26.4" x14ac:dyDescent="0.3">
      <c r="B205" s="86" t="s">
        <v>197</v>
      </c>
      <c r="C205" s="1086" t="s">
        <v>1780</v>
      </c>
      <c r="D205" s="42" t="str">
        <f t="shared" si="7"/>
        <v>N/A</v>
      </c>
      <c r="E205" s="43" t="s">
        <v>62</v>
      </c>
      <c r="F205" s="96">
        <f t="shared" si="10"/>
        <v>12211</v>
      </c>
      <c r="G205" s="1145">
        <v>60</v>
      </c>
    </row>
    <row r="206" spans="2:7" ht="79.2" x14ac:dyDescent="0.3">
      <c r="B206" s="86" t="s">
        <v>1781</v>
      </c>
      <c r="C206" s="1086" t="s">
        <v>3930</v>
      </c>
      <c r="D206" s="42" t="str">
        <f t="shared" si="7"/>
        <v>N/A</v>
      </c>
      <c r="E206" s="43" t="s">
        <v>62</v>
      </c>
      <c r="F206" s="96">
        <f t="shared" si="10"/>
        <v>12211</v>
      </c>
      <c r="G206" s="1145">
        <v>60</v>
      </c>
    </row>
    <row r="207" spans="2:7" ht="79.2" x14ac:dyDescent="0.3">
      <c r="B207" s="86" t="s">
        <v>1781</v>
      </c>
      <c r="C207" s="1086" t="s">
        <v>3931</v>
      </c>
      <c r="D207" s="42" t="str">
        <f t="shared" si="7"/>
        <v>N/A</v>
      </c>
      <c r="E207" s="43" t="s">
        <v>62</v>
      </c>
      <c r="F207" s="96">
        <f t="shared" si="10"/>
        <v>48842</v>
      </c>
      <c r="G207" s="1145">
        <v>240</v>
      </c>
    </row>
    <row r="208" spans="2:7" ht="79.2" x14ac:dyDescent="0.3">
      <c r="B208" s="86" t="s">
        <v>1782</v>
      </c>
      <c r="C208" s="1086" t="s">
        <v>3927</v>
      </c>
      <c r="D208" s="42" t="str">
        <f t="shared" si="7"/>
        <v>N/A</v>
      </c>
      <c r="E208" s="43" t="s">
        <v>62</v>
      </c>
      <c r="F208" s="96">
        <f t="shared" si="10"/>
        <v>12211</v>
      </c>
      <c r="G208" s="1145">
        <v>60</v>
      </c>
    </row>
    <row r="209" spans="2:7" ht="79.2" x14ac:dyDescent="0.3">
      <c r="B209" s="86" t="s">
        <v>1782</v>
      </c>
      <c r="C209" s="1086" t="s">
        <v>3928</v>
      </c>
      <c r="D209" s="42" t="str">
        <f t="shared" si="7"/>
        <v>N/A</v>
      </c>
      <c r="E209" s="43" t="s">
        <v>62</v>
      </c>
      <c r="F209" s="96">
        <f t="shared" si="10"/>
        <v>48842</v>
      </c>
      <c r="G209" s="1145">
        <v>240</v>
      </c>
    </row>
    <row r="210" spans="2:7" ht="105.6" x14ac:dyDescent="0.3">
      <c r="B210" s="86" t="s">
        <v>1783</v>
      </c>
      <c r="C210" s="1086" t="s">
        <v>3929</v>
      </c>
      <c r="D210" s="42" t="str">
        <f t="shared" ref="D210:D219" si="11">IF(E210="","",IFERROR(ROUND(E210*PenaltyUnit,0), E210))</f>
        <v>N/A</v>
      </c>
      <c r="E210" s="43" t="s">
        <v>62</v>
      </c>
      <c r="F210" s="96">
        <f t="shared" si="10"/>
        <v>12211</v>
      </c>
      <c r="G210" s="1145">
        <v>60</v>
      </c>
    </row>
    <row r="211" spans="2:7" ht="105.6" x14ac:dyDescent="0.3">
      <c r="B211" s="86" t="s">
        <v>1783</v>
      </c>
      <c r="C211" s="1086" t="s">
        <v>3933</v>
      </c>
      <c r="D211" s="42" t="str">
        <f t="shared" si="11"/>
        <v>N/A</v>
      </c>
      <c r="E211" s="43" t="s">
        <v>62</v>
      </c>
      <c r="F211" s="96">
        <f t="shared" si="10"/>
        <v>48842</v>
      </c>
      <c r="G211" s="1145">
        <v>240</v>
      </c>
    </row>
    <row r="212" spans="2:7" ht="39.6" x14ac:dyDescent="0.3">
      <c r="B212" s="86" t="s">
        <v>1784</v>
      </c>
      <c r="C212" s="1086" t="s">
        <v>3880</v>
      </c>
      <c r="D212" s="42" t="str">
        <f t="shared" si="11"/>
        <v>N/A</v>
      </c>
      <c r="E212" s="43" t="s">
        <v>62</v>
      </c>
      <c r="F212" s="96">
        <f t="shared" si="10"/>
        <v>12211</v>
      </c>
      <c r="G212" s="1145">
        <v>60</v>
      </c>
    </row>
    <row r="213" spans="2:7" ht="42.75" customHeight="1" x14ac:dyDescent="0.3">
      <c r="B213" s="86" t="s">
        <v>1784</v>
      </c>
      <c r="C213" s="1086" t="s">
        <v>3881</v>
      </c>
      <c r="D213" s="42" t="str">
        <f t="shared" si="11"/>
        <v>N/A</v>
      </c>
      <c r="E213" s="43" t="s">
        <v>62</v>
      </c>
      <c r="F213" s="96">
        <f t="shared" si="10"/>
        <v>48842</v>
      </c>
      <c r="G213" s="1145">
        <v>240</v>
      </c>
    </row>
    <row r="214" spans="2:7" ht="66" x14ac:dyDescent="0.3">
      <c r="B214" s="86" t="s">
        <v>1785</v>
      </c>
      <c r="C214" s="1086" t="s">
        <v>3932</v>
      </c>
      <c r="D214" s="42" t="str">
        <f t="shared" si="11"/>
        <v>N/A</v>
      </c>
      <c r="E214" s="43" t="s">
        <v>62</v>
      </c>
      <c r="F214" s="96">
        <f t="shared" si="10"/>
        <v>4070</v>
      </c>
      <c r="G214" s="1145">
        <v>20</v>
      </c>
    </row>
    <row r="215" spans="2:7" ht="39" customHeight="1" x14ac:dyDescent="0.3">
      <c r="B215" s="86" t="s">
        <v>1786</v>
      </c>
      <c r="C215" s="1086" t="s">
        <v>3879</v>
      </c>
      <c r="D215" s="42" t="str">
        <f t="shared" si="11"/>
        <v>N/A</v>
      </c>
      <c r="E215" s="43" t="s">
        <v>62</v>
      </c>
      <c r="F215" s="96">
        <f t="shared" si="10"/>
        <v>4070</v>
      </c>
      <c r="G215" s="1145">
        <v>20</v>
      </c>
    </row>
    <row r="216" spans="2:7" x14ac:dyDescent="0.3">
      <c r="B216" s="86" t="s">
        <v>1787</v>
      </c>
      <c r="C216" s="1086" t="s">
        <v>1788</v>
      </c>
      <c r="D216" s="42" t="str">
        <f t="shared" si="11"/>
        <v>N/A</v>
      </c>
      <c r="E216" s="43" t="s">
        <v>62</v>
      </c>
      <c r="F216" s="96">
        <f t="shared" si="10"/>
        <v>48842</v>
      </c>
      <c r="G216" s="1145">
        <v>240</v>
      </c>
    </row>
    <row r="217" spans="2:7" x14ac:dyDescent="0.3">
      <c r="B217" s="86" t="s">
        <v>1789</v>
      </c>
      <c r="C217" s="1086" t="s">
        <v>1790</v>
      </c>
      <c r="D217" s="42" t="str">
        <f t="shared" si="11"/>
        <v>N/A</v>
      </c>
      <c r="E217" s="43" t="s">
        <v>62</v>
      </c>
      <c r="F217" s="96">
        <f t="shared" si="10"/>
        <v>48842</v>
      </c>
      <c r="G217" s="1145">
        <v>240</v>
      </c>
    </row>
    <row r="218" spans="2:7" x14ac:dyDescent="0.3">
      <c r="B218" s="135" t="s">
        <v>1791</v>
      </c>
      <c r="C218" s="1216" t="s">
        <v>1792</v>
      </c>
      <c r="D218" s="40" t="str">
        <f t="shared" si="11"/>
        <v>N/A</v>
      </c>
      <c r="E218" s="41" t="s">
        <v>62</v>
      </c>
      <c r="F218" s="96">
        <f t="shared" si="10"/>
        <v>48842</v>
      </c>
      <c r="G218" s="1214">
        <v>240</v>
      </c>
    </row>
    <row r="219" spans="2:7" ht="14.4" customHeight="1" x14ac:dyDescent="0.3">
      <c r="B219" s="135" t="s">
        <v>1793</v>
      </c>
      <c r="C219" s="1216" t="s">
        <v>3882</v>
      </c>
      <c r="D219" s="40" t="str">
        <f t="shared" si="11"/>
        <v>N/A</v>
      </c>
      <c r="E219" s="41" t="s">
        <v>62</v>
      </c>
      <c r="F219" s="96">
        <f t="shared" si="10"/>
        <v>48842</v>
      </c>
      <c r="G219" s="1214">
        <v>240</v>
      </c>
    </row>
    <row r="220" spans="2:7" x14ac:dyDescent="0.3"/>
  </sheetData>
  <mergeCells count="12">
    <mergeCell ref="B170:G170"/>
    <mergeCell ref="B1:G1"/>
    <mergeCell ref="B7:G7"/>
    <mergeCell ref="B8:G8"/>
    <mergeCell ref="B9:C10"/>
    <mergeCell ref="D9:E9"/>
    <mergeCell ref="F9:G9"/>
    <mergeCell ref="B11:G11"/>
    <mergeCell ref="B71:G71"/>
    <mergeCell ref="B80:G80"/>
    <mergeCell ref="B84:G84"/>
    <mergeCell ref="B122:B1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Q424"/>
  <sheetViews>
    <sheetView zoomScaleNormal="100" zoomScaleSheetLayoutView="93" zoomScalePageLayoutView="90" workbookViewId="0">
      <selection activeCell="B9" sqref="B9:C10"/>
    </sheetView>
  </sheetViews>
  <sheetFormatPr defaultColWidth="0" defaultRowHeight="13.2" zeroHeight="1" x14ac:dyDescent="0.3"/>
  <cols>
    <col min="1" max="1" width="5.6640625" style="119" customWidth="1"/>
    <col min="2" max="2" width="11.109375" style="130" customWidth="1"/>
    <col min="3" max="3" width="80.44140625" style="119" customWidth="1"/>
    <col min="4" max="4" width="12.5546875" style="399" customWidth="1"/>
    <col min="5" max="5" width="10.88671875" style="396" customWidth="1"/>
    <col min="6" max="6" width="14.44140625" style="400" bestFit="1" customWidth="1"/>
    <col min="7" max="7" width="11" style="765" customWidth="1"/>
    <col min="8" max="8" width="5.6640625" style="119" customWidth="1"/>
    <col min="9" max="9" width="67.88671875" style="119" hidden="1" customWidth="1"/>
    <col min="10" max="17" width="0" style="119" hidden="1" customWidth="1"/>
    <col min="18" max="16384" width="9.109375" style="119" hidden="1"/>
  </cols>
  <sheetData>
    <row r="1" spans="2:7" ht="19.95" customHeight="1" x14ac:dyDescent="0.3">
      <c r="B1" s="822" t="s">
        <v>1794</v>
      </c>
      <c r="C1" s="822"/>
      <c r="D1" s="822"/>
      <c r="E1" s="822"/>
      <c r="F1" s="822"/>
      <c r="G1" s="822"/>
    </row>
    <row r="2" spans="2:7" ht="15" customHeight="1" x14ac:dyDescent="0.3">
      <c r="B2" s="68"/>
      <c r="D2" s="401"/>
      <c r="F2" s="402"/>
      <c r="G2" s="403"/>
    </row>
    <row r="3" spans="2:7" s="104" customFormat="1" ht="15" customHeight="1" x14ac:dyDescent="0.3">
      <c r="B3" s="821" t="str">
        <f>"In accordance with the Monetary Units Act 2004, the value for "&amp;FinYear&amp;" is:"</f>
        <v>In accordance with the Monetary Units Act 2004, the value for 2025-2026 is:</v>
      </c>
      <c r="C3" s="821"/>
      <c r="D3" s="150"/>
      <c r="E3" s="150"/>
      <c r="F3" s="150"/>
      <c r="G3" s="150"/>
    </row>
    <row r="4" spans="2:7" s="104" customFormat="1" ht="15" customHeight="1" x14ac:dyDescent="0.3">
      <c r="B4" s="75"/>
      <c r="C4" s="78" t="s">
        <v>7</v>
      </c>
      <c r="D4" s="404">
        <f>FeeUnit</f>
        <v>16.809999999999999</v>
      </c>
      <c r="E4" s="105"/>
      <c r="F4" s="405"/>
      <c r="G4" s="406"/>
    </row>
    <row r="5" spans="2:7" s="104" customFormat="1" ht="15" customHeight="1" x14ac:dyDescent="0.3">
      <c r="B5" s="75"/>
      <c r="C5" s="78" t="s">
        <v>8</v>
      </c>
      <c r="D5" s="404">
        <f>PenaltyUnit</f>
        <v>203.51</v>
      </c>
      <c r="E5" s="105"/>
      <c r="F5" s="405"/>
      <c r="G5" s="406"/>
    </row>
    <row r="6" spans="2:7" s="104" customFormat="1" ht="15" customHeight="1" x14ac:dyDescent="0.3">
      <c r="B6" s="75"/>
      <c r="C6" s="78"/>
      <c r="D6" s="462"/>
      <c r="E6" s="105"/>
      <c r="F6" s="405"/>
      <c r="G6" s="406"/>
    </row>
    <row r="7" spans="2:7" s="104" customFormat="1" ht="34.950000000000003" customHeight="1" x14ac:dyDescent="0.3">
      <c r="B7" s="797" t="s">
        <v>9</v>
      </c>
      <c r="C7" s="797"/>
      <c r="D7" s="797"/>
      <c r="E7" s="797"/>
      <c r="F7" s="797"/>
      <c r="G7" s="797"/>
    </row>
    <row r="8" spans="2:7" s="104" customFormat="1" ht="34.950000000000003" customHeight="1" x14ac:dyDescent="0.3">
      <c r="B8" s="797" t="s">
        <v>10</v>
      </c>
      <c r="C8" s="797"/>
      <c r="D8" s="797"/>
      <c r="E8" s="797"/>
      <c r="F8" s="797"/>
      <c r="G8" s="797"/>
    </row>
    <row r="9" spans="2:7" s="220" customFormat="1" ht="35.1" customHeight="1" thickBot="1" x14ac:dyDescent="0.35">
      <c r="B9" s="925" t="s">
        <v>3563</v>
      </c>
      <c r="C9" s="926"/>
      <c r="D9" s="922" t="str">
        <f>"Infringement Penalty
from "&amp;TEXT(StartDate,"dd-MMM-YYYY")</f>
        <v>Infringement Penalty
from 01-Jul-2025</v>
      </c>
      <c r="E9" s="923"/>
      <c r="F9" s="923" t="str">
        <f>"Maximum Court Penalty
from "&amp;TEXT(StartDate,"dd-MMM-YYYY")</f>
        <v>Maximum Court Penalty
from 01-Jul-2025</v>
      </c>
      <c r="G9" s="924"/>
    </row>
    <row r="10" spans="2:7" s="220" customFormat="1" ht="20.100000000000001" customHeight="1" x14ac:dyDescent="0.3">
      <c r="B10" s="927"/>
      <c r="C10" s="928"/>
      <c r="D10" s="635" t="s">
        <v>11</v>
      </c>
      <c r="E10" s="623" t="s">
        <v>12</v>
      </c>
      <c r="F10" s="624" t="s">
        <v>11</v>
      </c>
      <c r="G10" s="625" t="s">
        <v>12</v>
      </c>
    </row>
    <row r="11" spans="2:7" s="389" customFormat="1" ht="35.1" customHeight="1" x14ac:dyDescent="0.3">
      <c r="B11" s="818" t="s">
        <v>4088</v>
      </c>
      <c r="C11" s="819"/>
      <c r="D11" s="819"/>
      <c r="E11" s="819"/>
      <c r="F11" s="819"/>
      <c r="G11" s="820"/>
    </row>
    <row r="12" spans="2:7" s="390" customFormat="1" x14ac:dyDescent="0.3">
      <c r="B12" s="135" t="s">
        <v>38</v>
      </c>
      <c r="C12" s="110" t="s">
        <v>1795</v>
      </c>
      <c r="D12" s="96">
        <f t="shared" ref="D12:D30" si="0">IF(E12="","",IFERROR(ROUND(E12*PenaltyUnit,0), "N/A"))</f>
        <v>305</v>
      </c>
      <c r="E12" s="412">
        <v>1.5</v>
      </c>
      <c r="F12" s="96">
        <f t="shared" ref="F12:F30" si="1">IF(G12="","",IFERROR(ROUND(G12*PenaltyUnit,0), "N/A"))</f>
        <v>2035</v>
      </c>
      <c r="G12" s="1038">
        <v>10</v>
      </c>
    </row>
    <row r="13" spans="2:7" s="390" customFormat="1" x14ac:dyDescent="0.3">
      <c r="B13" s="86" t="s">
        <v>38</v>
      </c>
      <c r="C13" s="101" t="s">
        <v>1796</v>
      </c>
      <c r="D13" s="96">
        <f t="shared" si="0"/>
        <v>102</v>
      </c>
      <c r="E13" s="641">
        <v>0.5</v>
      </c>
      <c r="F13" s="96">
        <f t="shared" si="1"/>
        <v>2035</v>
      </c>
      <c r="G13" s="1038">
        <v>10</v>
      </c>
    </row>
    <row r="14" spans="2:7" s="390" customFormat="1" x14ac:dyDescent="0.3">
      <c r="B14" s="86" t="s">
        <v>1379</v>
      </c>
      <c r="C14" s="110" t="s">
        <v>1797</v>
      </c>
      <c r="D14" s="96">
        <f t="shared" si="0"/>
        <v>305</v>
      </c>
      <c r="E14" s="641">
        <v>1.5</v>
      </c>
      <c r="F14" s="96">
        <f t="shared" si="1"/>
        <v>2035</v>
      </c>
      <c r="G14" s="1038">
        <v>10</v>
      </c>
    </row>
    <row r="15" spans="2:7" s="390" customFormat="1" x14ac:dyDescent="0.3">
      <c r="B15" s="86" t="s">
        <v>1379</v>
      </c>
      <c r="C15" s="101" t="s">
        <v>1798</v>
      </c>
      <c r="D15" s="96">
        <f t="shared" si="0"/>
        <v>102</v>
      </c>
      <c r="E15" s="641">
        <v>0.5</v>
      </c>
      <c r="F15" s="96">
        <f t="shared" si="1"/>
        <v>2035</v>
      </c>
      <c r="G15" s="1038">
        <v>10</v>
      </c>
    </row>
    <row r="16" spans="2:7" s="390" customFormat="1" x14ac:dyDescent="0.3">
      <c r="B16" s="86" t="s">
        <v>1799</v>
      </c>
      <c r="C16" s="101" t="s">
        <v>1800</v>
      </c>
      <c r="D16" s="96">
        <f t="shared" si="0"/>
        <v>305</v>
      </c>
      <c r="E16" s="641">
        <v>1.5</v>
      </c>
      <c r="F16" s="96">
        <f t="shared" si="1"/>
        <v>2035</v>
      </c>
      <c r="G16" s="1038">
        <v>10</v>
      </c>
    </row>
    <row r="17" spans="2:7" s="390" customFormat="1" x14ac:dyDescent="0.3">
      <c r="B17" s="86" t="s">
        <v>1799</v>
      </c>
      <c r="C17" s="101" t="s">
        <v>1801</v>
      </c>
      <c r="D17" s="96">
        <f t="shared" si="0"/>
        <v>102</v>
      </c>
      <c r="E17" s="641">
        <v>0.5</v>
      </c>
      <c r="F17" s="96">
        <f t="shared" si="1"/>
        <v>2035</v>
      </c>
      <c r="G17" s="1038">
        <v>10</v>
      </c>
    </row>
    <row r="18" spans="2:7" s="390" customFormat="1" x14ac:dyDescent="0.3">
      <c r="B18" s="86" t="s">
        <v>44</v>
      </c>
      <c r="C18" s="101" t="s">
        <v>1802</v>
      </c>
      <c r="D18" s="96">
        <f t="shared" si="0"/>
        <v>305</v>
      </c>
      <c r="E18" s="641">
        <v>1.5</v>
      </c>
      <c r="F18" s="96">
        <f t="shared" si="1"/>
        <v>2035</v>
      </c>
      <c r="G18" s="1038">
        <v>10</v>
      </c>
    </row>
    <row r="19" spans="2:7" s="390" customFormat="1" x14ac:dyDescent="0.3">
      <c r="B19" s="86" t="s">
        <v>44</v>
      </c>
      <c r="C19" s="101" t="s">
        <v>1803</v>
      </c>
      <c r="D19" s="96">
        <f t="shared" si="0"/>
        <v>102</v>
      </c>
      <c r="E19" s="641">
        <v>0.5</v>
      </c>
      <c r="F19" s="96">
        <f t="shared" si="1"/>
        <v>2035</v>
      </c>
      <c r="G19" s="1038">
        <v>10</v>
      </c>
    </row>
    <row r="20" spans="2:7" s="390" customFormat="1" ht="26.4" x14ac:dyDescent="0.3">
      <c r="B20" s="86" t="s">
        <v>48</v>
      </c>
      <c r="C20" s="101" t="s">
        <v>1804</v>
      </c>
      <c r="D20" s="96">
        <f t="shared" si="0"/>
        <v>305</v>
      </c>
      <c r="E20" s="641">
        <v>1.5</v>
      </c>
      <c r="F20" s="96">
        <f t="shared" si="1"/>
        <v>1018</v>
      </c>
      <c r="G20" s="1038">
        <v>5</v>
      </c>
    </row>
    <row r="21" spans="2:7" s="390" customFormat="1" ht="26.4" x14ac:dyDescent="0.3">
      <c r="B21" s="86" t="s">
        <v>48</v>
      </c>
      <c r="C21" s="101" t="s">
        <v>1805</v>
      </c>
      <c r="D21" s="96">
        <f t="shared" si="0"/>
        <v>102</v>
      </c>
      <c r="E21" s="641">
        <v>0.5</v>
      </c>
      <c r="F21" s="96">
        <f t="shared" si="1"/>
        <v>1018</v>
      </c>
      <c r="G21" s="1038">
        <v>5</v>
      </c>
    </row>
    <row r="22" spans="2:7" s="390" customFormat="1" x14ac:dyDescent="0.3">
      <c r="B22" s="86" t="s">
        <v>52</v>
      </c>
      <c r="C22" s="101" t="s">
        <v>1806</v>
      </c>
      <c r="D22" s="96">
        <f t="shared" si="0"/>
        <v>305</v>
      </c>
      <c r="E22" s="641">
        <v>1.5</v>
      </c>
      <c r="F22" s="96">
        <f t="shared" si="1"/>
        <v>1018</v>
      </c>
      <c r="G22" s="1038">
        <v>5</v>
      </c>
    </row>
    <row r="23" spans="2:7" s="390" customFormat="1" x14ac:dyDescent="0.3">
      <c r="B23" s="86" t="s">
        <v>52</v>
      </c>
      <c r="C23" s="101" t="s">
        <v>1807</v>
      </c>
      <c r="D23" s="96">
        <f t="shared" si="0"/>
        <v>102</v>
      </c>
      <c r="E23" s="641">
        <v>0.5</v>
      </c>
      <c r="F23" s="96">
        <f t="shared" si="1"/>
        <v>1018</v>
      </c>
      <c r="G23" s="1038">
        <v>5</v>
      </c>
    </row>
    <row r="24" spans="2:7" x14ac:dyDescent="0.3">
      <c r="B24" s="86" t="s">
        <v>20</v>
      </c>
      <c r="C24" s="101" t="s">
        <v>1808</v>
      </c>
      <c r="D24" s="96">
        <f t="shared" si="0"/>
        <v>305</v>
      </c>
      <c r="E24" s="641">
        <v>1.5</v>
      </c>
      <c r="F24" s="96">
        <f t="shared" si="1"/>
        <v>1018</v>
      </c>
      <c r="G24" s="1038">
        <v>5</v>
      </c>
    </row>
    <row r="25" spans="2:7" x14ac:dyDescent="0.3">
      <c r="B25" s="86" t="s">
        <v>20</v>
      </c>
      <c r="C25" s="101" t="s">
        <v>1809</v>
      </c>
      <c r="D25" s="96">
        <f t="shared" si="0"/>
        <v>102</v>
      </c>
      <c r="E25" s="641">
        <v>0.5</v>
      </c>
      <c r="F25" s="96">
        <f t="shared" si="1"/>
        <v>1018</v>
      </c>
      <c r="G25" s="1038">
        <v>5</v>
      </c>
    </row>
    <row r="26" spans="2:7" x14ac:dyDescent="0.3">
      <c r="B26" s="86" t="s">
        <v>1654</v>
      </c>
      <c r="C26" s="101" t="s">
        <v>1810</v>
      </c>
      <c r="D26" s="96">
        <f t="shared" si="0"/>
        <v>204</v>
      </c>
      <c r="E26" s="1038">
        <v>1</v>
      </c>
      <c r="F26" s="96">
        <f t="shared" si="1"/>
        <v>1018</v>
      </c>
      <c r="G26" s="1038">
        <v>5</v>
      </c>
    </row>
    <row r="27" spans="2:7" x14ac:dyDescent="0.3">
      <c r="B27" s="86" t="s">
        <v>1654</v>
      </c>
      <c r="C27" s="101" t="s">
        <v>1811</v>
      </c>
      <c r="D27" s="96">
        <f t="shared" si="0"/>
        <v>102</v>
      </c>
      <c r="E27" s="641">
        <v>0.5</v>
      </c>
      <c r="F27" s="96">
        <f t="shared" si="1"/>
        <v>1018</v>
      </c>
      <c r="G27" s="1038">
        <v>5</v>
      </c>
    </row>
    <row r="28" spans="2:7" ht="39.6" x14ac:dyDescent="0.3">
      <c r="B28" s="86" t="s">
        <v>1537</v>
      </c>
      <c r="C28" s="101" t="s">
        <v>1812</v>
      </c>
      <c r="D28" s="407" t="str">
        <f t="shared" si="0"/>
        <v>N/A</v>
      </c>
      <c r="E28" s="641" t="s">
        <v>62</v>
      </c>
      <c r="F28" s="96">
        <f t="shared" si="1"/>
        <v>1018</v>
      </c>
      <c r="G28" s="1038">
        <v>5</v>
      </c>
    </row>
    <row r="29" spans="2:7" ht="26.4" x14ac:dyDescent="0.3">
      <c r="B29" s="134" t="s">
        <v>1402</v>
      </c>
      <c r="C29" s="111" t="s">
        <v>1813</v>
      </c>
      <c r="D29" s="407" t="str">
        <f t="shared" si="0"/>
        <v>N/A</v>
      </c>
      <c r="E29" s="641" t="s">
        <v>62</v>
      </c>
      <c r="F29" s="96">
        <f t="shared" si="1"/>
        <v>1018</v>
      </c>
      <c r="G29" s="1038">
        <v>5</v>
      </c>
    </row>
    <row r="30" spans="2:7" ht="39.6" x14ac:dyDescent="0.3">
      <c r="B30" s="132" t="s">
        <v>1814</v>
      </c>
      <c r="C30" s="113" t="s">
        <v>1815</v>
      </c>
      <c r="D30" s="408" t="str">
        <f t="shared" si="0"/>
        <v>N/A</v>
      </c>
      <c r="E30" s="409" t="s">
        <v>62</v>
      </c>
      <c r="F30" s="96">
        <f t="shared" si="1"/>
        <v>1018</v>
      </c>
      <c r="G30" s="1038">
        <v>5</v>
      </c>
    </row>
    <row r="31" spans="2:7" ht="35.1" customHeight="1" x14ac:dyDescent="0.3">
      <c r="B31" s="818" t="s">
        <v>4089</v>
      </c>
      <c r="C31" s="819"/>
      <c r="D31" s="819"/>
      <c r="E31" s="819"/>
      <c r="F31" s="819"/>
      <c r="G31" s="820"/>
    </row>
    <row r="32" spans="2:7" x14ac:dyDescent="0.3">
      <c r="B32" s="135" t="s">
        <v>1816</v>
      </c>
      <c r="C32" s="114" t="s">
        <v>1817</v>
      </c>
      <c r="D32" s="411" t="str">
        <f t="shared" ref="D32:D50" si="2">IF(E32="","",IFERROR(ROUND(E32*PenaltyUnit,0), "N/A"))</f>
        <v>N/A</v>
      </c>
      <c r="E32" s="412" t="s">
        <v>62</v>
      </c>
      <c r="F32" s="96">
        <f t="shared" ref="F32:F50" si="3">IF(G32="","",IFERROR(ROUND(G32*PenaltyUnit,0), "N/A"))</f>
        <v>6105</v>
      </c>
      <c r="G32" s="1038">
        <v>30</v>
      </c>
    </row>
    <row r="33" spans="2:9" x14ac:dyDescent="0.3">
      <c r="B33" s="86" t="s">
        <v>1818</v>
      </c>
      <c r="C33" s="112" t="s">
        <v>1819</v>
      </c>
      <c r="D33" s="407" t="str">
        <f t="shared" si="2"/>
        <v>N/A</v>
      </c>
      <c r="E33" s="641" t="s">
        <v>62</v>
      </c>
      <c r="F33" s="96">
        <f t="shared" si="3"/>
        <v>204</v>
      </c>
      <c r="G33" s="1038">
        <v>1</v>
      </c>
    </row>
    <row r="34" spans="2:9" s="390" customFormat="1" ht="26.4" x14ac:dyDescent="0.3">
      <c r="B34" s="86" t="s">
        <v>1820</v>
      </c>
      <c r="C34" s="101" t="s">
        <v>1821</v>
      </c>
      <c r="D34" s="407" t="str">
        <f t="shared" si="2"/>
        <v>N/A</v>
      </c>
      <c r="E34" s="641" t="s">
        <v>62</v>
      </c>
      <c r="F34" s="96">
        <f t="shared" si="3"/>
        <v>12211</v>
      </c>
      <c r="G34" s="1038">
        <v>60</v>
      </c>
    </row>
    <row r="35" spans="2:9" ht="13.8" x14ac:dyDescent="0.25">
      <c r="B35" s="135" t="s">
        <v>1833</v>
      </c>
      <c r="C35" s="110" t="s">
        <v>1834</v>
      </c>
      <c r="D35" s="96">
        <f t="shared" si="2"/>
        <v>305</v>
      </c>
      <c r="E35" s="641">
        <v>1.5</v>
      </c>
      <c r="F35" s="96">
        <f t="shared" si="3"/>
        <v>1018</v>
      </c>
      <c r="G35" s="1038">
        <v>5</v>
      </c>
      <c r="I35" s="107"/>
    </row>
    <row r="36" spans="2:9" ht="13.8" x14ac:dyDescent="0.25">
      <c r="B36" s="86" t="s">
        <v>1833</v>
      </c>
      <c r="C36" s="101" t="s">
        <v>1835</v>
      </c>
      <c r="D36" s="96">
        <f t="shared" si="2"/>
        <v>102</v>
      </c>
      <c r="E36" s="641">
        <v>0.5</v>
      </c>
      <c r="F36" s="96">
        <f t="shared" si="3"/>
        <v>1018</v>
      </c>
      <c r="G36" s="1038">
        <v>5</v>
      </c>
      <c r="I36" s="107"/>
    </row>
    <row r="37" spans="2:9" ht="13.8" x14ac:dyDescent="0.25">
      <c r="B37" s="86" t="s">
        <v>1836</v>
      </c>
      <c r="C37" s="101" t="s">
        <v>1837</v>
      </c>
      <c r="D37" s="96">
        <f t="shared" si="2"/>
        <v>305</v>
      </c>
      <c r="E37" s="641">
        <v>1.5</v>
      </c>
      <c r="F37" s="96">
        <f t="shared" si="3"/>
        <v>1018</v>
      </c>
      <c r="G37" s="1038">
        <v>5</v>
      </c>
      <c r="I37" s="107"/>
    </row>
    <row r="38" spans="2:9" ht="13.8" x14ac:dyDescent="0.25">
      <c r="B38" s="86" t="s">
        <v>1836</v>
      </c>
      <c r="C38" s="101" t="s">
        <v>1838</v>
      </c>
      <c r="D38" s="96">
        <f t="shared" si="2"/>
        <v>102</v>
      </c>
      <c r="E38" s="641">
        <v>0.5</v>
      </c>
      <c r="F38" s="96">
        <f t="shared" si="3"/>
        <v>1018</v>
      </c>
      <c r="G38" s="1038">
        <v>5</v>
      </c>
      <c r="I38" s="107"/>
    </row>
    <row r="39" spans="2:9" ht="26.4" x14ac:dyDescent="0.25">
      <c r="B39" s="86" t="s">
        <v>1839</v>
      </c>
      <c r="C39" s="101" t="s">
        <v>1840</v>
      </c>
      <c r="D39" s="96">
        <f t="shared" si="2"/>
        <v>305</v>
      </c>
      <c r="E39" s="641">
        <v>1.5</v>
      </c>
      <c r="F39" s="96">
        <f t="shared" si="3"/>
        <v>1018</v>
      </c>
      <c r="G39" s="1038">
        <v>5</v>
      </c>
      <c r="I39" s="107"/>
    </row>
    <row r="40" spans="2:9" s="390" customFormat="1" ht="26.4" x14ac:dyDescent="0.25">
      <c r="B40" s="86" t="s">
        <v>1839</v>
      </c>
      <c r="C40" s="101" t="s">
        <v>1841</v>
      </c>
      <c r="D40" s="96">
        <f t="shared" si="2"/>
        <v>102</v>
      </c>
      <c r="E40" s="641">
        <v>0.5</v>
      </c>
      <c r="F40" s="96">
        <f t="shared" si="3"/>
        <v>1018</v>
      </c>
      <c r="G40" s="1038">
        <v>5</v>
      </c>
      <c r="I40" s="107"/>
    </row>
    <row r="41" spans="2:9" s="390" customFormat="1" ht="13.8" x14ac:dyDescent="0.25">
      <c r="B41" s="86" t="s">
        <v>1842</v>
      </c>
      <c r="C41" s="645" t="s">
        <v>1843</v>
      </c>
      <c r="D41" s="96">
        <f t="shared" si="2"/>
        <v>204</v>
      </c>
      <c r="E41" s="1038">
        <v>1</v>
      </c>
      <c r="F41" s="96">
        <f t="shared" si="3"/>
        <v>1018</v>
      </c>
      <c r="G41" s="1038">
        <v>5</v>
      </c>
      <c r="I41" s="107"/>
    </row>
    <row r="42" spans="2:9" s="390" customFormat="1" ht="13.8" x14ac:dyDescent="0.25">
      <c r="B42" s="86" t="s">
        <v>1842</v>
      </c>
      <c r="C42" s="645" t="s">
        <v>1844</v>
      </c>
      <c r="D42" s="96">
        <f t="shared" si="2"/>
        <v>102</v>
      </c>
      <c r="E42" s="641">
        <v>0.5</v>
      </c>
      <c r="F42" s="96">
        <f t="shared" si="3"/>
        <v>1018</v>
      </c>
      <c r="G42" s="1038">
        <v>5</v>
      </c>
      <c r="I42" s="107"/>
    </row>
    <row r="43" spans="2:9" s="390" customFormat="1" ht="39.6" x14ac:dyDescent="0.25">
      <c r="B43" s="86" t="s">
        <v>1845</v>
      </c>
      <c r="C43" s="101" t="s">
        <v>1846</v>
      </c>
      <c r="D43" s="407" t="str">
        <f t="shared" si="2"/>
        <v>N/A</v>
      </c>
      <c r="E43" s="641" t="s">
        <v>62</v>
      </c>
      <c r="F43" s="96">
        <f t="shared" si="3"/>
        <v>10176</v>
      </c>
      <c r="G43" s="1038">
        <v>50</v>
      </c>
      <c r="I43" s="107"/>
    </row>
    <row r="44" spans="2:9" s="390" customFormat="1" x14ac:dyDescent="0.3">
      <c r="B44" s="86" t="s">
        <v>1847</v>
      </c>
      <c r="C44" s="101" t="s">
        <v>1848</v>
      </c>
      <c r="D44" s="407" t="str">
        <f t="shared" si="2"/>
        <v>N/A</v>
      </c>
      <c r="E44" s="641" t="s">
        <v>62</v>
      </c>
      <c r="F44" s="96">
        <f t="shared" si="3"/>
        <v>2035</v>
      </c>
      <c r="G44" s="1038">
        <v>10</v>
      </c>
    </row>
    <row r="45" spans="2:9" s="390" customFormat="1" x14ac:dyDescent="0.3">
      <c r="B45" s="86" t="s">
        <v>1849</v>
      </c>
      <c r="C45" s="101" t="s">
        <v>1850</v>
      </c>
      <c r="D45" s="407" t="str">
        <f t="shared" si="2"/>
        <v>N/A</v>
      </c>
      <c r="E45" s="641" t="s">
        <v>62</v>
      </c>
      <c r="F45" s="96">
        <f t="shared" si="3"/>
        <v>4070</v>
      </c>
      <c r="G45" s="1038">
        <v>20</v>
      </c>
    </row>
    <row r="46" spans="2:9" s="390" customFormat="1" ht="26.4" x14ac:dyDescent="0.3">
      <c r="B46" s="86" t="s">
        <v>1851</v>
      </c>
      <c r="C46" s="101" t="s">
        <v>1852</v>
      </c>
      <c r="D46" s="407" t="str">
        <f t="shared" si="2"/>
        <v>N/A</v>
      </c>
      <c r="E46" s="641" t="s">
        <v>62</v>
      </c>
      <c r="F46" s="96">
        <f t="shared" si="3"/>
        <v>4070</v>
      </c>
      <c r="G46" s="1038">
        <v>20</v>
      </c>
    </row>
    <row r="47" spans="2:9" s="390" customFormat="1" ht="39.6" x14ac:dyDescent="0.3">
      <c r="B47" s="86" t="s">
        <v>1853</v>
      </c>
      <c r="C47" s="101" t="s">
        <v>1854</v>
      </c>
      <c r="D47" s="407" t="str">
        <f t="shared" si="2"/>
        <v>N/A</v>
      </c>
      <c r="E47" s="641" t="s">
        <v>62</v>
      </c>
      <c r="F47" s="96">
        <f t="shared" si="3"/>
        <v>4070</v>
      </c>
      <c r="G47" s="1038">
        <v>20</v>
      </c>
    </row>
    <row r="48" spans="2:9" s="390" customFormat="1" ht="57.6" customHeight="1" x14ac:dyDescent="0.3">
      <c r="B48" s="132" t="s">
        <v>1855</v>
      </c>
      <c r="C48" s="113" t="s">
        <v>1856</v>
      </c>
      <c r="D48" s="407" t="str">
        <f t="shared" si="2"/>
        <v>N/A</v>
      </c>
      <c r="E48" s="641" t="s">
        <v>62</v>
      </c>
      <c r="F48" s="96">
        <f t="shared" si="3"/>
        <v>2035</v>
      </c>
      <c r="G48" s="1038">
        <v>10</v>
      </c>
    </row>
    <row r="49" spans="2:7" s="390" customFormat="1" x14ac:dyDescent="0.3">
      <c r="B49" s="86" t="s">
        <v>1857</v>
      </c>
      <c r="C49" s="101" t="s">
        <v>1858</v>
      </c>
      <c r="D49" s="407" t="str">
        <f t="shared" si="2"/>
        <v>N/A</v>
      </c>
      <c r="E49" s="641" t="s">
        <v>62</v>
      </c>
      <c r="F49" s="96">
        <f t="shared" si="3"/>
        <v>10176</v>
      </c>
      <c r="G49" s="1038">
        <v>50</v>
      </c>
    </row>
    <row r="50" spans="2:7" s="390" customFormat="1" ht="26.4" x14ac:dyDescent="0.3">
      <c r="B50" s="86" t="s">
        <v>1859</v>
      </c>
      <c r="C50" s="101" t="s">
        <v>1860</v>
      </c>
      <c r="D50" s="407" t="str">
        <f t="shared" si="2"/>
        <v>N/A</v>
      </c>
      <c r="E50" s="641" t="s">
        <v>62</v>
      </c>
      <c r="F50" s="96">
        <f t="shared" si="3"/>
        <v>2035</v>
      </c>
      <c r="G50" s="1038">
        <v>10</v>
      </c>
    </row>
    <row r="51" spans="2:7" s="390" customFormat="1" ht="26.4" x14ac:dyDescent="0.3">
      <c r="B51" s="86" t="s">
        <v>1861</v>
      </c>
      <c r="C51" s="101" t="s">
        <v>1862</v>
      </c>
      <c r="D51" s="407" t="str">
        <f t="shared" ref="D51:D82" si="4">IF(E51="","",IFERROR(ROUND(E51*PenaltyUnit,0), "N/A"))</f>
        <v>N/A</v>
      </c>
      <c r="E51" s="641" t="s">
        <v>62</v>
      </c>
      <c r="F51" s="96">
        <f t="shared" ref="F51:F82" si="5">IF(G51="","",IFERROR(ROUND(G51*PenaltyUnit,0), "N/A"))</f>
        <v>2035</v>
      </c>
      <c r="G51" s="1038">
        <v>10</v>
      </c>
    </row>
    <row r="52" spans="2:7" s="390" customFormat="1" ht="26.4" x14ac:dyDescent="0.3">
      <c r="B52" s="86" t="s">
        <v>1863</v>
      </c>
      <c r="C52" s="101" t="s">
        <v>1864</v>
      </c>
      <c r="D52" s="407" t="str">
        <f t="shared" si="4"/>
        <v>N/A</v>
      </c>
      <c r="E52" s="641" t="s">
        <v>62</v>
      </c>
      <c r="F52" s="96">
        <f t="shared" si="5"/>
        <v>2035</v>
      </c>
      <c r="G52" s="1038">
        <v>10</v>
      </c>
    </row>
    <row r="53" spans="2:7" s="390" customFormat="1" ht="26.4" x14ac:dyDescent="0.3">
      <c r="B53" s="86" t="s">
        <v>1865</v>
      </c>
      <c r="C53" s="101" t="s">
        <v>1866</v>
      </c>
      <c r="D53" s="407" t="str">
        <f t="shared" si="4"/>
        <v>N/A</v>
      </c>
      <c r="E53" s="641" t="s">
        <v>62</v>
      </c>
      <c r="F53" s="96">
        <f t="shared" si="5"/>
        <v>1018</v>
      </c>
      <c r="G53" s="1038">
        <v>5</v>
      </c>
    </row>
    <row r="54" spans="2:7" s="390" customFormat="1" ht="39.6" x14ac:dyDescent="0.3">
      <c r="B54" s="86" t="s">
        <v>1867</v>
      </c>
      <c r="C54" s="101" t="s">
        <v>1868</v>
      </c>
      <c r="D54" s="407" t="str">
        <f t="shared" si="4"/>
        <v>N/A</v>
      </c>
      <c r="E54" s="641" t="s">
        <v>62</v>
      </c>
      <c r="F54" s="96">
        <f t="shared" si="5"/>
        <v>2035</v>
      </c>
      <c r="G54" s="1038">
        <v>10</v>
      </c>
    </row>
    <row r="55" spans="2:7" s="390" customFormat="1" ht="26.4" x14ac:dyDescent="0.3">
      <c r="B55" s="124" t="s">
        <v>1869</v>
      </c>
      <c r="C55" s="101" t="s">
        <v>1870</v>
      </c>
      <c r="D55" s="407" t="str">
        <f t="shared" si="4"/>
        <v>N/A</v>
      </c>
      <c r="E55" s="641" t="s">
        <v>62</v>
      </c>
      <c r="F55" s="96">
        <f t="shared" si="5"/>
        <v>2035</v>
      </c>
      <c r="G55" s="1038">
        <v>10</v>
      </c>
    </row>
    <row r="56" spans="2:7" s="390" customFormat="1" ht="39.6" x14ac:dyDescent="0.3">
      <c r="B56" s="124" t="s">
        <v>1871</v>
      </c>
      <c r="C56" s="101" t="s">
        <v>1872</v>
      </c>
      <c r="D56" s="407" t="str">
        <f t="shared" si="4"/>
        <v>N/A</v>
      </c>
      <c r="E56" s="641" t="s">
        <v>62</v>
      </c>
      <c r="F56" s="96">
        <f t="shared" si="5"/>
        <v>2035</v>
      </c>
      <c r="G56" s="1038">
        <v>10</v>
      </c>
    </row>
    <row r="57" spans="2:7" s="390" customFormat="1" x14ac:dyDescent="0.3">
      <c r="B57" s="124" t="s">
        <v>1873</v>
      </c>
      <c r="C57" s="101" t="s">
        <v>1874</v>
      </c>
      <c r="D57" s="407" t="str">
        <f t="shared" si="4"/>
        <v>N/A</v>
      </c>
      <c r="E57" s="641" t="s">
        <v>62</v>
      </c>
      <c r="F57" s="96">
        <f t="shared" si="5"/>
        <v>2035</v>
      </c>
      <c r="G57" s="1038">
        <v>10</v>
      </c>
    </row>
    <row r="58" spans="2:7" s="390" customFormat="1" ht="39.6" x14ac:dyDescent="0.3">
      <c r="B58" s="86" t="s">
        <v>1875</v>
      </c>
      <c r="C58" s="101" t="s">
        <v>1876</v>
      </c>
      <c r="D58" s="96">
        <f t="shared" si="4"/>
        <v>1494</v>
      </c>
      <c r="E58" s="641">
        <v>7.34</v>
      </c>
      <c r="F58" s="96">
        <f t="shared" si="5"/>
        <v>4070</v>
      </c>
      <c r="G58" s="1038">
        <v>20</v>
      </c>
    </row>
    <row r="59" spans="2:7" s="390" customFormat="1" ht="69" customHeight="1" x14ac:dyDescent="0.3">
      <c r="B59" s="86" t="s">
        <v>1877</v>
      </c>
      <c r="C59" s="101" t="s">
        <v>1878</v>
      </c>
      <c r="D59" s="96">
        <f t="shared" si="4"/>
        <v>1494</v>
      </c>
      <c r="E59" s="641">
        <v>7.34</v>
      </c>
      <c r="F59" s="96">
        <f t="shared" si="5"/>
        <v>4070</v>
      </c>
      <c r="G59" s="1038">
        <v>20</v>
      </c>
    </row>
    <row r="60" spans="2:7" s="390" customFormat="1" ht="39.6" x14ac:dyDescent="0.3">
      <c r="B60" s="86" t="s">
        <v>1879</v>
      </c>
      <c r="C60" s="101" t="s">
        <v>1880</v>
      </c>
      <c r="D60" s="96">
        <f t="shared" si="4"/>
        <v>1494</v>
      </c>
      <c r="E60" s="641">
        <v>7.34</v>
      </c>
      <c r="F60" s="96">
        <f t="shared" si="5"/>
        <v>4070</v>
      </c>
      <c r="G60" s="1038">
        <v>20</v>
      </c>
    </row>
    <row r="61" spans="2:7" s="390" customFormat="1" ht="39.6" x14ac:dyDescent="0.3">
      <c r="B61" s="86" t="s">
        <v>1881</v>
      </c>
      <c r="C61" s="101" t="s">
        <v>1882</v>
      </c>
      <c r="D61" s="96">
        <f t="shared" si="4"/>
        <v>1494</v>
      </c>
      <c r="E61" s="641">
        <v>7.34</v>
      </c>
      <c r="F61" s="96">
        <f t="shared" si="5"/>
        <v>4070</v>
      </c>
      <c r="G61" s="1038">
        <v>20</v>
      </c>
    </row>
    <row r="62" spans="2:7" s="390" customFormat="1" ht="66" x14ac:dyDescent="0.3">
      <c r="B62" s="86" t="s">
        <v>1883</v>
      </c>
      <c r="C62" s="101" t="s">
        <v>1884</v>
      </c>
      <c r="D62" s="96">
        <f t="shared" si="4"/>
        <v>1494</v>
      </c>
      <c r="E62" s="641">
        <v>7.34</v>
      </c>
      <c r="F62" s="96">
        <f t="shared" si="5"/>
        <v>4070</v>
      </c>
      <c r="G62" s="1038">
        <v>20</v>
      </c>
    </row>
    <row r="63" spans="2:7" s="390" customFormat="1" ht="26.4" x14ac:dyDescent="0.3">
      <c r="B63" s="86" t="s">
        <v>1885</v>
      </c>
      <c r="C63" s="101" t="s">
        <v>1886</v>
      </c>
      <c r="D63" s="96">
        <f t="shared" si="4"/>
        <v>1494</v>
      </c>
      <c r="E63" s="744">
        <v>7.34</v>
      </c>
      <c r="F63" s="96">
        <f t="shared" si="5"/>
        <v>4070</v>
      </c>
      <c r="G63" s="1038">
        <v>20</v>
      </c>
    </row>
    <row r="64" spans="2:7" s="390" customFormat="1" ht="26.4" x14ac:dyDescent="0.3">
      <c r="B64" s="86" t="s">
        <v>1887</v>
      </c>
      <c r="C64" s="101" t="s">
        <v>1888</v>
      </c>
      <c r="D64" s="96">
        <f t="shared" si="4"/>
        <v>1494</v>
      </c>
      <c r="E64" s="744">
        <v>7.34</v>
      </c>
      <c r="F64" s="96">
        <f t="shared" si="5"/>
        <v>4070</v>
      </c>
      <c r="G64" s="1038">
        <v>20</v>
      </c>
    </row>
    <row r="65" spans="2:7" s="390" customFormat="1" ht="26.4" x14ac:dyDescent="0.3">
      <c r="B65" s="86" t="s">
        <v>1889</v>
      </c>
      <c r="C65" s="101" t="s">
        <v>1890</v>
      </c>
      <c r="D65" s="96">
        <f t="shared" si="4"/>
        <v>1494</v>
      </c>
      <c r="E65" s="744">
        <v>7.34</v>
      </c>
      <c r="F65" s="96">
        <f t="shared" si="5"/>
        <v>4070</v>
      </c>
      <c r="G65" s="1038">
        <v>20</v>
      </c>
    </row>
    <row r="66" spans="2:7" s="390" customFormat="1" ht="79.2" x14ac:dyDescent="0.3">
      <c r="B66" s="86" t="s">
        <v>1891</v>
      </c>
      <c r="C66" s="101" t="s">
        <v>1892</v>
      </c>
      <c r="D66" s="407" t="str">
        <f t="shared" si="4"/>
        <v>N/A</v>
      </c>
      <c r="E66" s="641" t="s">
        <v>62</v>
      </c>
      <c r="F66" s="96">
        <f t="shared" si="5"/>
        <v>4070</v>
      </c>
      <c r="G66" s="1038">
        <v>20</v>
      </c>
    </row>
    <row r="67" spans="2:7" s="390" customFormat="1" ht="39.6" x14ac:dyDescent="0.3">
      <c r="B67" s="86" t="s">
        <v>1893</v>
      </c>
      <c r="C67" s="113" t="s">
        <v>1894</v>
      </c>
      <c r="D67" s="407" t="str">
        <f t="shared" si="4"/>
        <v>N/A</v>
      </c>
      <c r="E67" s="641" t="s">
        <v>62</v>
      </c>
      <c r="F67" s="96">
        <f t="shared" si="5"/>
        <v>4070</v>
      </c>
      <c r="G67" s="1038">
        <v>20</v>
      </c>
    </row>
    <row r="68" spans="2:7" s="390" customFormat="1" x14ac:dyDescent="0.3">
      <c r="B68" s="86" t="s">
        <v>1895</v>
      </c>
      <c r="C68" s="101" t="s">
        <v>1896</v>
      </c>
      <c r="D68" s="96">
        <f t="shared" si="4"/>
        <v>509</v>
      </c>
      <c r="E68" s="641">
        <v>2.5</v>
      </c>
      <c r="F68" s="96">
        <f t="shared" si="5"/>
        <v>3053</v>
      </c>
      <c r="G68" s="1038">
        <v>15</v>
      </c>
    </row>
    <row r="69" spans="2:7" s="390" customFormat="1" x14ac:dyDescent="0.3">
      <c r="B69" s="86" t="s">
        <v>1895</v>
      </c>
      <c r="C69" s="101" t="s">
        <v>1897</v>
      </c>
      <c r="D69" s="96">
        <f t="shared" si="4"/>
        <v>102</v>
      </c>
      <c r="E69" s="641">
        <v>0.5</v>
      </c>
      <c r="F69" s="96">
        <f t="shared" si="5"/>
        <v>3053</v>
      </c>
      <c r="G69" s="1038">
        <v>15</v>
      </c>
    </row>
    <row r="70" spans="2:7" s="390" customFormat="1" x14ac:dyDescent="0.3">
      <c r="B70" s="86" t="s">
        <v>1898</v>
      </c>
      <c r="C70" s="101" t="s">
        <v>1899</v>
      </c>
      <c r="D70" s="96">
        <f t="shared" si="4"/>
        <v>509</v>
      </c>
      <c r="E70" s="641">
        <v>2.5</v>
      </c>
      <c r="F70" s="96">
        <f t="shared" si="5"/>
        <v>3053</v>
      </c>
      <c r="G70" s="1038">
        <v>15</v>
      </c>
    </row>
    <row r="71" spans="2:7" s="390" customFormat="1" x14ac:dyDescent="0.3">
      <c r="B71" s="86" t="s">
        <v>1898</v>
      </c>
      <c r="C71" s="101" t="s">
        <v>1900</v>
      </c>
      <c r="D71" s="96">
        <f t="shared" si="4"/>
        <v>102</v>
      </c>
      <c r="E71" s="641">
        <v>0.5</v>
      </c>
      <c r="F71" s="96">
        <f t="shared" si="5"/>
        <v>3053</v>
      </c>
      <c r="G71" s="1038">
        <v>15</v>
      </c>
    </row>
    <row r="72" spans="2:7" s="390" customFormat="1" x14ac:dyDescent="0.3">
      <c r="B72" s="86" t="s">
        <v>1901</v>
      </c>
      <c r="C72" s="101" t="s">
        <v>1902</v>
      </c>
      <c r="D72" s="96">
        <f t="shared" si="4"/>
        <v>509</v>
      </c>
      <c r="E72" s="641">
        <v>2.5</v>
      </c>
      <c r="F72" s="96">
        <f t="shared" si="5"/>
        <v>4070</v>
      </c>
      <c r="G72" s="1038">
        <v>20</v>
      </c>
    </row>
    <row r="73" spans="2:7" s="390" customFormat="1" x14ac:dyDescent="0.3">
      <c r="B73" s="86" t="s">
        <v>1901</v>
      </c>
      <c r="C73" s="101" t="s">
        <v>1903</v>
      </c>
      <c r="D73" s="96">
        <f t="shared" si="4"/>
        <v>102</v>
      </c>
      <c r="E73" s="641">
        <v>0.5</v>
      </c>
      <c r="F73" s="96">
        <f t="shared" si="5"/>
        <v>4070</v>
      </c>
      <c r="G73" s="1038">
        <v>20</v>
      </c>
    </row>
    <row r="74" spans="2:7" s="390" customFormat="1" ht="26.4" x14ac:dyDescent="0.3">
      <c r="B74" s="86" t="s">
        <v>1904</v>
      </c>
      <c r="C74" s="101" t="s">
        <v>1905</v>
      </c>
      <c r="D74" s="96">
        <f t="shared" si="4"/>
        <v>509</v>
      </c>
      <c r="E74" s="641">
        <v>2.5</v>
      </c>
      <c r="F74" s="96">
        <f t="shared" si="5"/>
        <v>4070</v>
      </c>
      <c r="G74" s="1038">
        <v>20</v>
      </c>
    </row>
    <row r="75" spans="2:7" s="390" customFormat="1" ht="26.4" x14ac:dyDescent="0.3">
      <c r="B75" s="86" t="s">
        <v>1904</v>
      </c>
      <c r="C75" s="101" t="s">
        <v>1906</v>
      </c>
      <c r="D75" s="96">
        <f t="shared" si="4"/>
        <v>102</v>
      </c>
      <c r="E75" s="641">
        <v>0.5</v>
      </c>
      <c r="F75" s="96">
        <f t="shared" si="5"/>
        <v>4070</v>
      </c>
      <c r="G75" s="1038">
        <v>20</v>
      </c>
    </row>
    <row r="76" spans="2:7" x14ac:dyDescent="0.3">
      <c r="B76" s="86" t="s">
        <v>1907</v>
      </c>
      <c r="C76" s="101" t="s">
        <v>1908</v>
      </c>
      <c r="D76" s="96">
        <f t="shared" si="4"/>
        <v>814</v>
      </c>
      <c r="E76" s="1038">
        <v>4</v>
      </c>
      <c r="F76" s="96">
        <f t="shared" si="5"/>
        <v>4070</v>
      </c>
      <c r="G76" s="1038">
        <v>20</v>
      </c>
    </row>
    <row r="77" spans="2:7" x14ac:dyDescent="0.3">
      <c r="B77" s="86" t="s">
        <v>1907</v>
      </c>
      <c r="C77" s="101" t="s">
        <v>1909</v>
      </c>
      <c r="D77" s="96">
        <f t="shared" si="4"/>
        <v>102</v>
      </c>
      <c r="E77" s="641">
        <v>0.5</v>
      </c>
      <c r="F77" s="96">
        <f t="shared" si="5"/>
        <v>4070</v>
      </c>
      <c r="G77" s="1038">
        <v>20</v>
      </c>
    </row>
    <row r="78" spans="2:7" x14ac:dyDescent="0.3">
      <c r="B78" s="86" t="s">
        <v>1910</v>
      </c>
      <c r="C78" s="101" t="s">
        <v>1911</v>
      </c>
      <c r="D78" s="96">
        <f t="shared" si="4"/>
        <v>814</v>
      </c>
      <c r="E78" s="1038">
        <v>4</v>
      </c>
      <c r="F78" s="96">
        <f t="shared" si="5"/>
        <v>4070</v>
      </c>
      <c r="G78" s="1038">
        <v>20</v>
      </c>
    </row>
    <row r="79" spans="2:7" x14ac:dyDescent="0.3">
      <c r="B79" s="86" t="s">
        <v>1910</v>
      </c>
      <c r="C79" s="101" t="s">
        <v>1912</v>
      </c>
      <c r="D79" s="96">
        <f t="shared" si="4"/>
        <v>102</v>
      </c>
      <c r="E79" s="641">
        <v>0.5</v>
      </c>
      <c r="F79" s="96">
        <f t="shared" si="5"/>
        <v>4070</v>
      </c>
      <c r="G79" s="1038">
        <v>20</v>
      </c>
    </row>
    <row r="80" spans="2:7" x14ac:dyDescent="0.3">
      <c r="B80" s="86" t="s">
        <v>1913</v>
      </c>
      <c r="C80" s="101" t="s">
        <v>1914</v>
      </c>
      <c r="D80" s="96">
        <f t="shared" si="4"/>
        <v>509</v>
      </c>
      <c r="E80" s="641">
        <v>2.5</v>
      </c>
      <c r="F80" s="96">
        <f t="shared" si="5"/>
        <v>4070</v>
      </c>
      <c r="G80" s="1038">
        <v>20</v>
      </c>
    </row>
    <row r="81" spans="2:7" x14ac:dyDescent="0.3">
      <c r="B81" s="86" t="s">
        <v>1913</v>
      </c>
      <c r="C81" s="101" t="s">
        <v>1915</v>
      </c>
      <c r="D81" s="96">
        <f t="shared" si="4"/>
        <v>102</v>
      </c>
      <c r="E81" s="641">
        <v>0.5</v>
      </c>
      <c r="F81" s="96">
        <f t="shared" si="5"/>
        <v>4070</v>
      </c>
      <c r="G81" s="1038">
        <v>20</v>
      </c>
    </row>
    <row r="82" spans="2:7" ht="52.8" x14ac:dyDescent="0.3">
      <c r="B82" s="86" t="s">
        <v>1916</v>
      </c>
      <c r="C82" s="101" t="s">
        <v>1917</v>
      </c>
      <c r="D82" s="96">
        <f t="shared" si="4"/>
        <v>509</v>
      </c>
      <c r="E82" s="641">
        <v>2.5</v>
      </c>
      <c r="F82" s="96">
        <f t="shared" si="5"/>
        <v>4070</v>
      </c>
      <c r="G82" s="1038">
        <v>20</v>
      </c>
    </row>
    <row r="83" spans="2:7" ht="52.8" x14ac:dyDescent="0.3">
      <c r="B83" s="86" t="s">
        <v>1916</v>
      </c>
      <c r="C83" s="101" t="s">
        <v>1918</v>
      </c>
      <c r="D83" s="96">
        <f t="shared" ref="D83:D114" si="6">IF(E83="","",IFERROR(ROUND(E83*PenaltyUnit,0), "N/A"))</f>
        <v>102</v>
      </c>
      <c r="E83" s="744">
        <v>0.5</v>
      </c>
      <c r="F83" s="96">
        <f t="shared" ref="F83:F114" si="7">IF(G83="","",IFERROR(ROUND(G83*PenaltyUnit,0), "N/A"))</f>
        <v>4070</v>
      </c>
      <c r="G83" s="1038">
        <v>20</v>
      </c>
    </row>
    <row r="84" spans="2:7" ht="39.6" x14ac:dyDescent="0.3">
      <c r="B84" s="86" t="s">
        <v>1919</v>
      </c>
      <c r="C84" s="101" t="s">
        <v>1920</v>
      </c>
      <c r="D84" s="96">
        <f t="shared" si="6"/>
        <v>509</v>
      </c>
      <c r="E84" s="744">
        <v>2.5</v>
      </c>
      <c r="F84" s="96">
        <f t="shared" si="7"/>
        <v>4070</v>
      </c>
      <c r="G84" s="1038">
        <v>20</v>
      </c>
    </row>
    <row r="85" spans="2:7" ht="39.6" x14ac:dyDescent="0.3">
      <c r="B85" s="86" t="s">
        <v>1919</v>
      </c>
      <c r="C85" s="101" t="s">
        <v>1921</v>
      </c>
      <c r="D85" s="96">
        <f t="shared" si="6"/>
        <v>102</v>
      </c>
      <c r="E85" s="744">
        <v>0.5</v>
      </c>
      <c r="F85" s="96">
        <f t="shared" si="7"/>
        <v>4070</v>
      </c>
      <c r="G85" s="1038">
        <v>20</v>
      </c>
    </row>
    <row r="86" spans="2:7" ht="26.4" x14ac:dyDescent="0.3">
      <c r="B86" s="86" t="s">
        <v>1922</v>
      </c>
      <c r="C86" s="101" t="s">
        <v>1923</v>
      </c>
      <c r="D86" s="96">
        <f t="shared" si="6"/>
        <v>814</v>
      </c>
      <c r="E86" s="1038">
        <v>4</v>
      </c>
      <c r="F86" s="96">
        <f t="shared" si="7"/>
        <v>4070</v>
      </c>
      <c r="G86" s="1038">
        <v>20</v>
      </c>
    </row>
    <row r="87" spans="2:7" ht="26.4" x14ac:dyDescent="0.3">
      <c r="B87" s="86" t="s">
        <v>1924</v>
      </c>
      <c r="C87" s="101" t="s">
        <v>1925</v>
      </c>
      <c r="D87" s="96">
        <f t="shared" si="6"/>
        <v>1018</v>
      </c>
      <c r="E87" s="1038">
        <v>5</v>
      </c>
      <c r="F87" s="96">
        <f t="shared" si="7"/>
        <v>4070</v>
      </c>
      <c r="G87" s="1038">
        <v>20</v>
      </c>
    </row>
    <row r="88" spans="2:7" ht="26.4" x14ac:dyDescent="0.3">
      <c r="B88" s="153" t="s">
        <v>1924</v>
      </c>
      <c r="C88" s="101" t="s">
        <v>1926</v>
      </c>
      <c r="D88" s="96">
        <f t="shared" si="6"/>
        <v>102</v>
      </c>
      <c r="E88" s="744">
        <v>0.5</v>
      </c>
      <c r="F88" s="96">
        <f t="shared" si="7"/>
        <v>4070</v>
      </c>
      <c r="G88" s="1038">
        <v>20</v>
      </c>
    </row>
    <row r="89" spans="2:7" x14ac:dyDescent="0.3">
      <c r="B89" s="86">
        <v>223</v>
      </c>
      <c r="C89" s="101" t="s">
        <v>1927</v>
      </c>
      <c r="D89" s="96">
        <f t="shared" si="6"/>
        <v>407</v>
      </c>
      <c r="E89" s="1038">
        <v>2</v>
      </c>
      <c r="F89" s="96">
        <f t="shared" si="7"/>
        <v>4070</v>
      </c>
      <c r="G89" s="1038">
        <v>20</v>
      </c>
    </row>
    <row r="90" spans="2:7" x14ac:dyDescent="0.3">
      <c r="B90" s="132">
        <v>223</v>
      </c>
      <c r="C90" s="101" t="s">
        <v>1928</v>
      </c>
      <c r="D90" s="96">
        <f t="shared" si="6"/>
        <v>102</v>
      </c>
      <c r="E90" s="744">
        <v>0.5</v>
      </c>
      <c r="F90" s="96">
        <f t="shared" si="7"/>
        <v>4070</v>
      </c>
      <c r="G90" s="1038">
        <v>20</v>
      </c>
    </row>
    <row r="91" spans="2:7" ht="124.2" customHeight="1" x14ac:dyDescent="0.3">
      <c r="B91" s="610">
        <v>224</v>
      </c>
      <c r="C91" s="652" t="s">
        <v>3625</v>
      </c>
      <c r="D91" s="649" t="str">
        <f t="shared" si="6"/>
        <v/>
      </c>
      <c r="E91" s="650"/>
      <c r="F91" s="649" t="str">
        <f t="shared" si="7"/>
        <v/>
      </c>
      <c r="G91" s="651"/>
    </row>
    <row r="92" spans="2:7" x14ac:dyDescent="0.3">
      <c r="B92" s="517"/>
      <c r="C92" s="630" t="s">
        <v>1929</v>
      </c>
      <c r="D92" s="407" t="str">
        <f t="shared" si="6"/>
        <v>N/A</v>
      </c>
      <c r="E92" s="641" t="s">
        <v>62</v>
      </c>
      <c r="F92" s="96">
        <f t="shared" si="7"/>
        <v>61053</v>
      </c>
      <c r="G92" s="1038">
        <v>300</v>
      </c>
    </row>
    <row r="93" spans="2:7" x14ac:dyDescent="0.3">
      <c r="B93" s="608"/>
      <c r="C93" s="653" t="s">
        <v>1930</v>
      </c>
      <c r="D93" s="407" t="str">
        <f t="shared" si="6"/>
        <v>N/A</v>
      </c>
      <c r="E93" s="641" t="s">
        <v>62</v>
      </c>
      <c r="F93" s="96">
        <f t="shared" si="7"/>
        <v>12211</v>
      </c>
      <c r="G93" s="1038">
        <v>60</v>
      </c>
    </row>
    <row r="94" spans="2:7" ht="29.4" customHeight="1" x14ac:dyDescent="0.3">
      <c r="B94" s="796" t="s">
        <v>1931</v>
      </c>
      <c r="C94" s="632" t="s">
        <v>1932</v>
      </c>
      <c r="D94" s="407" t="str">
        <f t="shared" si="6"/>
        <v/>
      </c>
      <c r="E94" s="641"/>
      <c r="F94" s="407" t="str">
        <f t="shared" si="7"/>
        <v/>
      </c>
      <c r="G94" s="1155"/>
    </row>
    <row r="95" spans="2:7" x14ac:dyDescent="0.3">
      <c r="B95" s="929"/>
      <c r="C95" s="540" t="s">
        <v>1929</v>
      </c>
      <c r="D95" s="407" t="str">
        <f t="shared" si="6"/>
        <v>N/A</v>
      </c>
      <c r="E95" s="641" t="s">
        <v>62</v>
      </c>
      <c r="F95" s="96">
        <f t="shared" si="7"/>
        <v>61053</v>
      </c>
      <c r="G95" s="1038">
        <v>300</v>
      </c>
    </row>
    <row r="96" spans="2:7" x14ac:dyDescent="0.3">
      <c r="B96" s="929"/>
      <c r="C96" s="540" t="s">
        <v>1930</v>
      </c>
      <c r="D96" s="407" t="str">
        <f t="shared" si="6"/>
        <v>N/A</v>
      </c>
      <c r="E96" s="641" t="s">
        <v>62</v>
      </c>
      <c r="F96" s="96">
        <f t="shared" si="7"/>
        <v>12211</v>
      </c>
      <c r="G96" s="1038">
        <v>60</v>
      </c>
    </row>
    <row r="97" spans="2:7" s="390" customFormat="1" ht="66" x14ac:dyDescent="0.3">
      <c r="B97" s="929" t="s">
        <v>1933</v>
      </c>
      <c r="C97" s="652" t="s">
        <v>3626</v>
      </c>
      <c r="D97" s="649" t="str">
        <f t="shared" si="6"/>
        <v/>
      </c>
      <c r="E97" s="650"/>
      <c r="F97" s="649" t="str">
        <f t="shared" si="7"/>
        <v/>
      </c>
      <c r="G97" s="651"/>
    </row>
    <row r="98" spans="2:7" s="390" customFormat="1" x14ac:dyDescent="0.3">
      <c r="B98" s="929"/>
      <c r="C98" s="630" t="s">
        <v>1929</v>
      </c>
      <c r="D98" s="407" t="str">
        <f t="shared" si="6"/>
        <v>N/A</v>
      </c>
      <c r="E98" s="641" t="s">
        <v>62</v>
      </c>
      <c r="F98" s="96">
        <f t="shared" si="7"/>
        <v>61053</v>
      </c>
      <c r="G98" s="1038">
        <v>300</v>
      </c>
    </row>
    <row r="99" spans="2:7" x14ac:dyDescent="0.3">
      <c r="B99" s="929"/>
      <c r="C99" s="630" t="s">
        <v>1930</v>
      </c>
      <c r="D99" s="407" t="str">
        <f t="shared" si="6"/>
        <v>N/A</v>
      </c>
      <c r="E99" s="641" t="s">
        <v>62</v>
      </c>
      <c r="F99" s="96">
        <f t="shared" si="7"/>
        <v>12211</v>
      </c>
      <c r="G99" s="1038">
        <v>60</v>
      </c>
    </row>
    <row r="100" spans="2:7" ht="68.400000000000006" customHeight="1" x14ac:dyDescent="0.3">
      <c r="B100" s="929" t="s">
        <v>1934</v>
      </c>
      <c r="C100" s="652" t="s">
        <v>3627</v>
      </c>
      <c r="D100" s="649" t="str">
        <f t="shared" si="6"/>
        <v/>
      </c>
      <c r="E100" s="650"/>
      <c r="F100" s="649" t="str">
        <f t="shared" si="7"/>
        <v/>
      </c>
      <c r="G100" s="1156"/>
    </row>
    <row r="101" spans="2:7" x14ac:dyDescent="0.3">
      <c r="B101" s="929"/>
      <c r="C101" s="630" t="s">
        <v>1929</v>
      </c>
      <c r="D101" s="407" t="str">
        <f t="shared" si="6"/>
        <v>N/A</v>
      </c>
      <c r="E101" s="641" t="s">
        <v>62</v>
      </c>
      <c r="F101" s="96">
        <f t="shared" si="7"/>
        <v>61053</v>
      </c>
      <c r="G101" s="1038">
        <v>300</v>
      </c>
    </row>
    <row r="102" spans="2:7" x14ac:dyDescent="0.3">
      <c r="B102" s="929"/>
      <c r="C102" s="630" t="s">
        <v>1930</v>
      </c>
      <c r="D102" s="407" t="str">
        <f t="shared" si="6"/>
        <v>N/A</v>
      </c>
      <c r="E102" s="641" t="s">
        <v>62</v>
      </c>
      <c r="F102" s="96">
        <f t="shared" si="7"/>
        <v>12211</v>
      </c>
      <c r="G102" s="1038">
        <v>60</v>
      </c>
    </row>
    <row r="103" spans="2:7" ht="52.8" x14ac:dyDescent="0.3">
      <c r="B103" s="929" t="s">
        <v>1935</v>
      </c>
      <c r="C103" s="652" t="s">
        <v>3628</v>
      </c>
      <c r="D103" s="649" t="str">
        <f t="shared" si="6"/>
        <v/>
      </c>
      <c r="E103" s="650"/>
      <c r="F103" s="649" t="str">
        <f t="shared" si="7"/>
        <v/>
      </c>
      <c r="G103" s="1156"/>
    </row>
    <row r="104" spans="2:7" x14ac:dyDescent="0.3">
      <c r="B104" s="929"/>
      <c r="C104" s="630" t="s">
        <v>1929</v>
      </c>
      <c r="D104" s="407" t="str">
        <f t="shared" si="6"/>
        <v>N/A</v>
      </c>
      <c r="E104" s="641" t="s">
        <v>62</v>
      </c>
      <c r="F104" s="96">
        <f t="shared" si="7"/>
        <v>61053</v>
      </c>
      <c r="G104" s="1038">
        <v>300</v>
      </c>
    </row>
    <row r="105" spans="2:7" x14ac:dyDescent="0.3">
      <c r="B105" s="929"/>
      <c r="C105" s="631" t="s">
        <v>1930</v>
      </c>
      <c r="D105" s="407" t="str">
        <f t="shared" si="6"/>
        <v>N/A</v>
      </c>
      <c r="E105" s="641" t="s">
        <v>62</v>
      </c>
      <c r="F105" s="96">
        <f t="shared" si="7"/>
        <v>12211</v>
      </c>
      <c r="G105" s="1038">
        <v>60</v>
      </c>
    </row>
    <row r="106" spans="2:7" s="390" customFormat="1" ht="56.4" customHeight="1" x14ac:dyDescent="0.3">
      <c r="B106" s="124" t="s">
        <v>1936</v>
      </c>
      <c r="C106" s="540" t="s">
        <v>3629</v>
      </c>
      <c r="D106" s="407" t="str">
        <f t="shared" si="6"/>
        <v>N/A</v>
      </c>
      <c r="E106" s="641" t="s">
        <v>62</v>
      </c>
      <c r="F106" s="96">
        <f t="shared" si="7"/>
        <v>12211</v>
      </c>
      <c r="G106" s="1038">
        <v>60</v>
      </c>
    </row>
    <row r="107" spans="2:7" s="390" customFormat="1" ht="29.4" customHeight="1" x14ac:dyDescent="0.3">
      <c r="B107" s="124" t="s">
        <v>1937</v>
      </c>
      <c r="C107" s="646" t="s">
        <v>1938</v>
      </c>
      <c r="D107" s="407" t="str">
        <f t="shared" si="6"/>
        <v>N/A</v>
      </c>
      <c r="E107" s="641" t="s">
        <v>62</v>
      </c>
      <c r="F107" s="96">
        <f t="shared" si="7"/>
        <v>20351</v>
      </c>
      <c r="G107" s="1038">
        <v>100</v>
      </c>
    </row>
    <row r="108" spans="2:7" s="390" customFormat="1" ht="39.6" x14ac:dyDescent="0.3">
      <c r="B108" s="124" t="s">
        <v>1939</v>
      </c>
      <c r="C108" s="646" t="s">
        <v>1940</v>
      </c>
      <c r="D108" s="407" t="str">
        <f t="shared" si="6"/>
        <v>N/A</v>
      </c>
      <c r="E108" s="641" t="s">
        <v>62</v>
      </c>
      <c r="F108" s="96">
        <f t="shared" si="7"/>
        <v>61053</v>
      </c>
      <c r="G108" s="1038">
        <v>300</v>
      </c>
    </row>
    <row r="109" spans="2:7" s="390" customFormat="1" ht="92.4" x14ac:dyDescent="0.3">
      <c r="B109" s="124" t="s">
        <v>1941</v>
      </c>
      <c r="C109" s="646" t="s">
        <v>3981</v>
      </c>
      <c r="D109" s="407" t="str">
        <f t="shared" si="6"/>
        <v>N/A</v>
      </c>
      <c r="E109" s="641" t="s">
        <v>62</v>
      </c>
      <c r="F109" s="96">
        <f t="shared" si="7"/>
        <v>2035</v>
      </c>
      <c r="G109" s="1038">
        <v>10</v>
      </c>
    </row>
    <row r="110" spans="2:7" s="390" customFormat="1" ht="39.6" x14ac:dyDescent="0.3">
      <c r="B110" s="124" t="s">
        <v>1942</v>
      </c>
      <c r="C110" s="646" t="s">
        <v>1943</v>
      </c>
      <c r="D110" s="407" t="str">
        <f t="shared" si="6"/>
        <v>N/A</v>
      </c>
      <c r="E110" s="641" t="s">
        <v>62</v>
      </c>
      <c r="F110" s="96">
        <f t="shared" si="7"/>
        <v>10176</v>
      </c>
      <c r="G110" s="1038">
        <v>50</v>
      </c>
    </row>
    <row r="111" spans="2:7" s="390" customFormat="1" ht="52.8" x14ac:dyDescent="0.3">
      <c r="B111" s="124" t="s">
        <v>1944</v>
      </c>
      <c r="C111" s="646" t="s">
        <v>1945</v>
      </c>
      <c r="D111" s="407" t="str">
        <f t="shared" si="6"/>
        <v>N/A</v>
      </c>
      <c r="E111" s="641" t="s">
        <v>62</v>
      </c>
      <c r="F111" s="96">
        <f t="shared" si="7"/>
        <v>10176</v>
      </c>
      <c r="G111" s="1038">
        <v>50</v>
      </c>
    </row>
    <row r="112" spans="2:7" s="390" customFormat="1" ht="26.4" x14ac:dyDescent="0.3">
      <c r="B112" s="124" t="s">
        <v>1946</v>
      </c>
      <c r="C112" s="646" t="s">
        <v>1947</v>
      </c>
      <c r="D112" s="407" t="str">
        <f t="shared" si="6"/>
        <v>N/A</v>
      </c>
      <c r="E112" s="641" t="s">
        <v>62</v>
      </c>
      <c r="F112" s="96">
        <f t="shared" si="7"/>
        <v>10176</v>
      </c>
      <c r="G112" s="1038">
        <v>50</v>
      </c>
    </row>
    <row r="113" spans="2:7" s="390" customFormat="1" ht="97.2" customHeight="1" x14ac:dyDescent="0.3">
      <c r="B113" s="124" t="s">
        <v>1948</v>
      </c>
      <c r="C113" s="646" t="s">
        <v>3624</v>
      </c>
      <c r="D113" s="407" t="str">
        <f t="shared" si="6"/>
        <v>N/A</v>
      </c>
      <c r="E113" s="641" t="s">
        <v>62</v>
      </c>
      <c r="F113" s="96">
        <f t="shared" si="7"/>
        <v>10176</v>
      </c>
      <c r="G113" s="1038">
        <v>50</v>
      </c>
    </row>
    <row r="114" spans="2:7" s="390" customFormat="1" ht="26.4" x14ac:dyDescent="0.3">
      <c r="B114" s="124" t="s">
        <v>1949</v>
      </c>
      <c r="C114" s="632" t="s">
        <v>1950</v>
      </c>
      <c r="D114" s="407" t="str">
        <f t="shared" si="6"/>
        <v>N/A</v>
      </c>
      <c r="E114" s="641" t="s">
        <v>62</v>
      </c>
      <c r="F114" s="96">
        <f t="shared" si="7"/>
        <v>20351</v>
      </c>
      <c r="G114" s="1038">
        <v>100</v>
      </c>
    </row>
    <row r="115" spans="2:7" s="390" customFormat="1" x14ac:dyDescent="0.3">
      <c r="B115" s="124" t="s">
        <v>1657</v>
      </c>
      <c r="C115" s="646" t="s">
        <v>1951</v>
      </c>
      <c r="D115" s="407" t="str">
        <f t="shared" ref="D115" si="8">IF(E115="","",IFERROR(ROUND(E115*PenaltyUnit,0), "N/A"))</f>
        <v>N/A</v>
      </c>
      <c r="E115" s="641" t="s">
        <v>62</v>
      </c>
      <c r="F115" s="96">
        <f t="shared" ref="F115:F118" si="9">IF(G115="","",IFERROR(ROUND(G115*PenaltyUnit,0), "N/A"))</f>
        <v>1018</v>
      </c>
      <c r="G115" s="1038">
        <v>5</v>
      </c>
    </row>
    <row r="116" spans="2:7" s="390" customFormat="1" x14ac:dyDescent="0.3">
      <c r="B116" s="124" t="s">
        <v>1659</v>
      </c>
      <c r="C116" s="125" t="s">
        <v>1952</v>
      </c>
      <c r="D116" s="407" t="s">
        <v>62</v>
      </c>
      <c r="E116" s="641" t="s">
        <v>62</v>
      </c>
      <c r="F116" s="96">
        <f t="shared" si="9"/>
        <v>12211</v>
      </c>
      <c r="G116" s="1038">
        <v>60</v>
      </c>
    </row>
    <row r="117" spans="2:7" s="390" customFormat="1" x14ac:dyDescent="0.3">
      <c r="B117" s="124" t="s">
        <v>1660</v>
      </c>
      <c r="C117" s="125" t="s">
        <v>1953</v>
      </c>
      <c r="D117" s="407" t="s">
        <v>62</v>
      </c>
      <c r="E117" s="641" t="s">
        <v>62</v>
      </c>
      <c r="F117" s="96">
        <f t="shared" si="9"/>
        <v>12211</v>
      </c>
      <c r="G117" s="1038">
        <v>60</v>
      </c>
    </row>
    <row r="118" spans="2:7" s="390" customFormat="1" ht="26.4" x14ac:dyDescent="0.3">
      <c r="B118" s="123" t="s">
        <v>1954</v>
      </c>
      <c r="C118" s="540" t="s">
        <v>1955</v>
      </c>
      <c r="D118" s="408" t="str">
        <f>IF(E118="","",IFERROR(ROUND(E118*PenaltyUnit,0), "N/A"))</f>
        <v>N/A</v>
      </c>
      <c r="E118" s="409" t="s">
        <v>62</v>
      </c>
      <c r="F118" s="96">
        <f t="shared" si="9"/>
        <v>1018</v>
      </c>
      <c r="G118" s="1038">
        <v>5</v>
      </c>
    </row>
    <row r="119" spans="2:7" s="390" customFormat="1" ht="35.1" customHeight="1" x14ac:dyDescent="0.3">
      <c r="B119" s="818" t="s">
        <v>4090</v>
      </c>
      <c r="C119" s="819"/>
      <c r="D119" s="819"/>
      <c r="E119" s="819"/>
      <c r="F119" s="819"/>
      <c r="G119" s="820"/>
    </row>
    <row r="120" spans="2:7" s="390" customFormat="1" x14ac:dyDescent="0.3">
      <c r="B120" s="135" t="s">
        <v>38</v>
      </c>
      <c r="C120" s="110" t="s">
        <v>1956</v>
      </c>
      <c r="D120" s="96">
        <f t="shared" ref="D120:D151" si="10">IF(E120="","",IFERROR(ROUND(E120*PenaltyUnit,0), "N/A"))</f>
        <v>407</v>
      </c>
      <c r="E120" s="1038">
        <v>2</v>
      </c>
      <c r="F120" s="96">
        <f t="shared" ref="F120:F151" si="11">IF(G120="","",IFERROR(ROUND(G120*PenaltyUnit,0), "N/A"))</f>
        <v>2035</v>
      </c>
      <c r="G120" s="1038">
        <v>10</v>
      </c>
    </row>
    <row r="121" spans="2:7" s="390" customFormat="1" x14ac:dyDescent="0.3">
      <c r="B121" s="135" t="s">
        <v>38</v>
      </c>
      <c r="C121" s="110" t="s">
        <v>1957</v>
      </c>
      <c r="D121" s="96">
        <f t="shared" si="10"/>
        <v>102</v>
      </c>
      <c r="E121" s="641">
        <v>0.5</v>
      </c>
      <c r="F121" s="96">
        <f t="shared" si="11"/>
        <v>2035</v>
      </c>
      <c r="G121" s="1038">
        <v>10</v>
      </c>
    </row>
    <row r="122" spans="2:7" s="390" customFormat="1" ht="26.4" x14ac:dyDescent="0.3">
      <c r="B122" s="86" t="s">
        <v>1379</v>
      </c>
      <c r="C122" s="101" t="s">
        <v>1958</v>
      </c>
      <c r="D122" s="96">
        <f t="shared" si="10"/>
        <v>611</v>
      </c>
      <c r="E122" s="1038">
        <v>3</v>
      </c>
      <c r="F122" s="96">
        <f t="shared" si="11"/>
        <v>3053</v>
      </c>
      <c r="G122" s="1038">
        <v>15</v>
      </c>
    </row>
    <row r="123" spans="2:7" s="390" customFormat="1" ht="26.4" x14ac:dyDescent="0.3">
      <c r="B123" s="86" t="s">
        <v>1379</v>
      </c>
      <c r="C123" s="101" t="s">
        <v>1959</v>
      </c>
      <c r="D123" s="96">
        <f t="shared" si="10"/>
        <v>102</v>
      </c>
      <c r="E123" s="641">
        <v>0.5</v>
      </c>
      <c r="F123" s="96">
        <f t="shared" si="11"/>
        <v>3053</v>
      </c>
      <c r="G123" s="1038">
        <v>15</v>
      </c>
    </row>
    <row r="124" spans="2:7" s="390" customFormat="1" x14ac:dyDescent="0.3">
      <c r="B124" s="86">
        <v>8</v>
      </c>
      <c r="C124" s="101" t="s">
        <v>1960</v>
      </c>
      <c r="D124" s="96">
        <f t="shared" si="10"/>
        <v>611</v>
      </c>
      <c r="E124" s="1038">
        <v>3</v>
      </c>
      <c r="F124" s="96">
        <f t="shared" si="11"/>
        <v>2035</v>
      </c>
      <c r="G124" s="1038">
        <v>10</v>
      </c>
    </row>
    <row r="125" spans="2:7" s="390" customFormat="1" x14ac:dyDescent="0.3">
      <c r="B125" s="86">
        <v>8</v>
      </c>
      <c r="C125" s="101" t="s">
        <v>1961</v>
      </c>
      <c r="D125" s="96">
        <f t="shared" si="10"/>
        <v>102</v>
      </c>
      <c r="E125" s="641">
        <v>0.5</v>
      </c>
      <c r="F125" s="96">
        <f t="shared" si="11"/>
        <v>2035</v>
      </c>
      <c r="G125" s="1038">
        <v>10</v>
      </c>
    </row>
    <row r="126" spans="2:7" s="390" customFormat="1" x14ac:dyDescent="0.3">
      <c r="B126" s="86">
        <v>9</v>
      </c>
      <c r="C126" s="101" t="s">
        <v>1962</v>
      </c>
      <c r="D126" s="96">
        <f t="shared" si="10"/>
        <v>407</v>
      </c>
      <c r="E126" s="1038">
        <v>2</v>
      </c>
      <c r="F126" s="96">
        <f t="shared" si="11"/>
        <v>2035</v>
      </c>
      <c r="G126" s="1038">
        <v>10</v>
      </c>
    </row>
    <row r="127" spans="2:7" s="390" customFormat="1" x14ac:dyDescent="0.3">
      <c r="B127" s="86">
        <v>9</v>
      </c>
      <c r="C127" s="101" t="s">
        <v>1963</v>
      </c>
      <c r="D127" s="96">
        <f t="shared" si="10"/>
        <v>102</v>
      </c>
      <c r="E127" s="641">
        <v>0.5</v>
      </c>
      <c r="F127" s="96">
        <f t="shared" si="11"/>
        <v>2035</v>
      </c>
      <c r="G127" s="1038">
        <v>10</v>
      </c>
    </row>
    <row r="128" spans="2:7" s="390" customFormat="1" x14ac:dyDescent="0.3">
      <c r="B128" s="86" t="s">
        <v>46</v>
      </c>
      <c r="C128" s="101" t="s">
        <v>1964</v>
      </c>
      <c r="D128" s="96">
        <f t="shared" si="10"/>
        <v>407</v>
      </c>
      <c r="E128" s="1038">
        <v>2</v>
      </c>
      <c r="F128" s="96">
        <f t="shared" si="11"/>
        <v>2035</v>
      </c>
      <c r="G128" s="1038">
        <v>10</v>
      </c>
    </row>
    <row r="129" spans="2:7" s="390" customFormat="1" x14ac:dyDescent="0.3">
      <c r="B129" s="86" t="s">
        <v>46</v>
      </c>
      <c r="C129" s="101" t="s">
        <v>1965</v>
      </c>
      <c r="D129" s="96">
        <f t="shared" si="10"/>
        <v>102</v>
      </c>
      <c r="E129" s="641">
        <v>0.5</v>
      </c>
      <c r="F129" s="96">
        <f t="shared" si="11"/>
        <v>2035</v>
      </c>
      <c r="G129" s="1038">
        <v>10</v>
      </c>
    </row>
    <row r="130" spans="2:7" ht="26.4" x14ac:dyDescent="0.3">
      <c r="B130" s="86" t="s">
        <v>1966</v>
      </c>
      <c r="C130" s="101" t="s">
        <v>1967</v>
      </c>
      <c r="D130" s="407" t="str">
        <f t="shared" si="10"/>
        <v>N/A</v>
      </c>
      <c r="E130" s="641" t="s">
        <v>62</v>
      </c>
      <c r="F130" s="96">
        <f t="shared" si="11"/>
        <v>2035</v>
      </c>
      <c r="G130" s="1038">
        <v>10</v>
      </c>
    </row>
    <row r="131" spans="2:7" s="390" customFormat="1" x14ac:dyDescent="0.3">
      <c r="B131" s="86" t="s">
        <v>50</v>
      </c>
      <c r="C131" s="101" t="s">
        <v>1968</v>
      </c>
      <c r="D131" s="96">
        <f t="shared" si="10"/>
        <v>204</v>
      </c>
      <c r="E131" s="1038">
        <v>1</v>
      </c>
      <c r="F131" s="96">
        <f t="shared" si="11"/>
        <v>2035</v>
      </c>
      <c r="G131" s="1038">
        <v>10</v>
      </c>
    </row>
    <row r="132" spans="2:7" s="390" customFormat="1" x14ac:dyDescent="0.3">
      <c r="B132" s="86" t="s">
        <v>50</v>
      </c>
      <c r="C132" s="101" t="s">
        <v>1969</v>
      </c>
      <c r="D132" s="96">
        <f t="shared" si="10"/>
        <v>102</v>
      </c>
      <c r="E132" s="641">
        <v>0.5</v>
      </c>
      <c r="F132" s="96">
        <f t="shared" si="11"/>
        <v>2035</v>
      </c>
      <c r="G132" s="1038">
        <v>10</v>
      </c>
    </row>
    <row r="133" spans="2:7" s="390" customFormat="1" x14ac:dyDescent="0.3">
      <c r="B133" s="86" t="s">
        <v>1970</v>
      </c>
      <c r="C133" s="101" t="s">
        <v>1971</v>
      </c>
      <c r="D133" s="96">
        <f t="shared" si="10"/>
        <v>204</v>
      </c>
      <c r="E133" s="1038">
        <v>1</v>
      </c>
      <c r="F133" s="96">
        <f t="shared" si="11"/>
        <v>2035</v>
      </c>
      <c r="G133" s="1038">
        <v>10</v>
      </c>
    </row>
    <row r="134" spans="2:7" s="390" customFormat="1" x14ac:dyDescent="0.3">
      <c r="B134" s="86" t="s">
        <v>1970</v>
      </c>
      <c r="C134" s="101" t="s">
        <v>1972</v>
      </c>
      <c r="D134" s="96">
        <f t="shared" si="10"/>
        <v>102</v>
      </c>
      <c r="E134" s="641">
        <v>0.5</v>
      </c>
      <c r="F134" s="96">
        <f t="shared" si="11"/>
        <v>2035</v>
      </c>
      <c r="G134" s="1038">
        <v>10</v>
      </c>
    </row>
    <row r="135" spans="2:7" s="390" customFormat="1" x14ac:dyDescent="0.3">
      <c r="B135" s="86" t="s">
        <v>52</v>
      </c>
      <c r="C135" s="101" t="s">
        <v>1973</v>
      </c>
      <c r="D135" s="96">
        <f t="shared" si="10"/>
        <v>204</v>
      </c>
      <c r="E135" s="1038">
        <v>1</v>
      </c>
      <c r="F135" s="96">
        <f t="shared" si="11"/>
        <v>2035</v>
      </c>
      <c r="G135" s="1038">
        <v>10</v>
      </c>
    </row>
    <row r="136" spans="2:7" s="390" customFormat="1" x14ac:dyDescent="0.3">
      <c r="B136" s="86" t="s">
        <v>52</v>
      </c>
      <c r="C136" s="101" t="s">
        <v>1974</v>
      </c>
      <c r="D136" s="96">
        <f t="shared" si="10"/>
        <v>102</v>
      </c>
      <c r="E136" s="641">
        <v>0.5</v>
      </c>
      <c r="F136" s="96">
        <f t="shared" si="11"/>
        <v>2035</v>
      </c>
      <c r="G136" s="1038">
        <v>10</v>
      </c>
    </row>
    <row r="137" spans="2:7" s="390" customFormat="1" x14ac:dyDescent="0.3">
      <c r="B137" s="86" t="s">
        <v>1975</v>
      </c>
      <c r="C137" s="101" t="s">
        <v>1976</v>
      </c>
      <c r="D137" s="96">
        <f t="shared" si="10"/>
        <v>204</v>
      </c>
      <c r="E137" s="1038">
        <v>1</v>
      </c>
      <c r="F137" s="96">
        <f t="shared" si="11"/>
        <v>2035</v>
      </c>
      <c r="G137" s="1038">
        <v>10</v>
      </c>
    </row>
    <row r="138" spans="2:7" s="390" customFormat="1" x14ac:dyDescent="0.3">
      <c r="B138" s="86" t="s">
        <v>1975</v>
      </c>
      <c r="C138" s="101" t="s">
        <v>1977</v>
      </c>
      <c r="D138" s="96">
        <f t="shared" si="10"/>
        <v>102</v>
      </c>
      <c r="E138" s="641">
        <v>0.5</v>
      </c>
      <c r="F138" s="96">
        <f t="shared" si="11"/>
        <v>2035</v>
      </c>
      <c r="G138" s="1038">
        <v>10</v>
      </c>
    </row>
    <row r="139" spans="2:7" s="390" customFormat="1" x14ac:dyDescent="0.3">
      <c r="B139" s="86">
        <v>12</v>
      </c>
      <c r="C139" s="101" t="s">
        <v>1978</v>
      </c>
      <c r="D139" s="96">
        <f t="shared" si="10"/>
        <v>305</v>
      </c>
      <c r="E139" s="641">
        <v>1.5</v>
      </c>
      <c r="F139" s="96">
        <f t="shared" si="11"/>
        <v>2035</v>
      </c>
      <c r="G139" s="1038">
        <v>10</v>
      </c>
    </row>
    <row r="140" spans="2:7" s="390" customFormat="1" x14ac:dyDescent="0.3">
      <c r="B140" s="86">
        <v>12</v>
      </c>
      <c r="C140" s="101" t="s">
        <v>1979</v>
      </c>
      <c r="D140" s="96">
        <f t="shared" si="10"/>
        <v>102</v>
      </c>
      <c r="E140" s="641">
        <v>0.5</v>
      </c>
      <c r="F140" s="96">
        <f t="shared" si="11"/>
        <v>2035</v>
      </c>
      <c r="G140" s="1038">
        <v>10</v>
      </c>
    </row>
    <row r="141" spans="2:7" x14ac:dyDescent="0.3">
      <c r="B141" s="86" t="s">
        <v>1980</v>
      </c>
      <c r="C141" s="101" t="s">
        <v>1981</v>
      </c>
      <c r="D141" s="96">
        <f t="shared" si="10"/>
        <v>407</v>
      </c>
      <c r="E141" s="1038">
        <v>2</v>
      </c>
      <c r="F141" s="96">
        <f t="shared" si="11"/>
        <v>2035</v>
      </c>
      <c r="G141" s="1038">
        <v>10</v>
      </c>
    </row>
    <row r="142" spans="2:7" x14ac:dyDescent="0.3">
      <c r="B142" s="86" t="s">
        <v>58</v>
      </c>
      <c r="C142" s="101" t="s">
        <v>1982</v>
      </c>
      <c r="D142" s="96">
        <f t="shared" si="10"/>
        <v>122</v>
      </c>
      <c r="E142" s="641">
        <v>0.6</v>
      </c>
      <c r="F142" s="96">
        <f t="shared" si="11"/>
        <v>2035</v>
      </c>
      <c r="G142" s="1038">
        <v>10</v>
      </c>
    </row>
    <row r="143" spans="2:7" s="390" customFormat="1" x14ac:dyDescent="0.3">
      <c r="B143" s="86" t="s">
        <v>1983</v>
      </c>
      <c r="C143" s="101" t="s">
        <v>1984</v>
      </c>
      <c r="D143" s="96">
        <f t="shared" si="10"/>
        <v>204</v>
      </c>
      <c r="E143" s="1038">
        <v>1</v>
      </c>
      <c r="F143" s="96">
        <f t="shared" si="11"/>
        <v>2035</v>
      </c>
      <c r="G143" s="1038">
        <v>10</v>
      </c>
    </row>
    <row r="144" spans="2:7" s="390" customFormat="1" x14ac:dyDescent="0.3">
      <c r="B144" s="86" t="s">
        <v>1983</v>
      </c>
      <c r="C144" s="101" t="s">
        <v>1985</v>
      </c>
      <c r="D144" s="96">
        <f t="shared" si="10"/>
        <v>102</v>
      </c>
      <c r="E144" s="641">
        <v>0.5</v>
      </c>
      <c r="F144" s="96">
        <f t="shared" si="11"/>
        <v>2035</v>
      </c>
      <c r="G144" s="1038">
        <v>10</v>
      </c>
    </row>
    <row r="145" spans="2:7" s="390" customFormat="1" ht="30" customHeight="1" x14ac:dyDescent="0.3">
      <c r="B145" s="86" t="s">
        <v>1986</v>
      </c>
      <c r="C145" s="101" t="s">
        <v>1987</v>
      </c>
      <c r="D145" s="407" t="str">
        <f t="shared" si="10"/>
        <v>N/A</v>
      </c>
      <c r="E145" s="641" t="s">
        <v>62</v>
      </c>
      <c r="F145" s="96">
        <f t="shared" si="11"/>
        <v>2035</v>
      </c>
      <c r="G145" s="1038">
        <v>10</v>
      </c>
    </row>
    <row r="146" spans="2:7" s="390" customFormat="1" x14ac:dyDescent="0.3">
      <c r="B146" s="86" t="s">
        <v>60</v>
      </c>
      <c r="C146" s="101" t="s">
        <v>1988</v>
      </c>
      <c r="D146" s="96">
        <f t="shared" si="10"/>
        <v>305</v>
      </c>
      <c r="E146" s="641">
        <v>1.5</v>
      </c>
      <c r="F146" s="96">
        <f t="shared" si="11"/>
        <v>2035</v>
      </c>
      <c r="G146" s="1038">
        <v>10</v>
      </c>
    </row>
    <row r="147" spans="2:7" s="390" customFormat="1" x14ac:dyDescent="0.3">
      <c r="B147" s="86" t="s">
        <v>1989</v>
      </c>
      <c r="C147" s="101" t="s">
        <v>1990</v>
      </c>
      <c r="D147" s="96">
        <f t="shared" si="10"/>
        <v>102</v>
      </c>
      <c r="E147" s="641">
        <v>0.5</v>
      </c>
      <c r="F147" s="96">
        <f t="shared" si="11"/>
        <v>2035</v>
      </c>
      <c r="G147" s="1038">
        <v>10</v>
      </c>
    </row>
    <row r="148" spans="2:7" s="390" customFormat="1" ht="26.4" x14ac:dyDescent="0.3">
      <c r="B148" s="86" t="s">
        <v>1991</v>
      </c>
      <c r="C148" s="101" t="s">
        <v>1992</v>
      </c>
      <c r="D148" s="96">
        <f t="shared" si="10"/>
        <v>509</v>
      </c>
      <c r="E148" s="641">
        <v>2.5</v>
      </c>
      <c r="F148" s="96">
        <f t="shared" si="11"/>
        <v>2035</v>
      </c>
      <c r="G148" s="1038">
        <v>10</v>
      </c>
    </row>
    <row r="149" spans="2:7" s="390" customFormat="1" ht="26.4" x14ac:dyDescent="0.3">
      <c r="B149" s="86" t="s">
        <v>1991</v>
      </c>
      <c r="C149" s="101" t="s">
        <v>1993</v>
      </c>
      <c r="D149" s="96">
        <f t="shared" si="10"/>
        <v>102</v>
      </c>
      <c r="E149" s="641">
        <v>0.5</v>
      </c>
      <c r="F149" s="96">
        <f t="shared" si="11"/>
        <v>2035</v>
      </c>
      <c r="G149" s="1038">
        <v>10</v>
      </c>
    </row>
    <row r="150" spans="2:7" s="390" customFormat="1" ht="26.4" x14ac:dyDescent="0.3">
      <c r="B150" s="86" t="s">
        <v>1994</v>
      </c>
      <c r="C150" s="101" t="s">
        <v>1995</v>
      </c>
      <c r="D150" s="96">
        <f t="shared" si="10"/>
        <v>509</v>
      </c>
      <c r="E150" s="641">
        <v>2.5</v>
      </c>
      <c r="F150" s="96">
        <f t="shared" si="11"/>
        <v>2035</v>
      </c>
      <c r="G150" s="1038">
        <v>10</v>
      </c>
    </row>
    <row r="151" spans="2:7" s="390" customFormat="1" ht="26.4" x14ac:dyDescent="0.3">
      <c r="B151" s="86" t="s">
        <v>1994</v>
      </c>
      <c r="C151" s="101" t="s">
        <v>1996</v>
      </c>
      <c r="D151" s="96">
        <f t="shared" si="10"/>
        <v>102</v>
      </c>
      <c r="E151" s="641">
        <v>0.5</v>
      </c>
      <c r="F151" s="96">
        <f t="shared" si="11"/>
        <v>2035</v>
      </c>
      <c r="G151" s="1038">
        <v>10</v>
      </c>
    </row>
    <row r="152" spans="2:7" s="390" customFormat="1" ht="26.4" x14ac:dyDescent="0.3">
      <c r="B152" s="86" t="s">
        <v>1997</v>
      </c>
      <c r="C152" s="101" t="s">
        <v>1995</v>
      </c>
      <c r="D152" s="96">
        <f t="shared" ref="D152:D183" si="12">IF(E152="","",IFERROR(ROUND(E152*PenaltyUnit,0), "N/A"))</f>
        <v>509</v>
      </c>
      <c r="E152" s="641">
        <v>2.5</v>
      </c>
      <c r="F152" s="96">
        <f t="shared" ref="F152:F183" si="13">IF(G152="","",IFERROR(ROUND(G152*PenaltyUnit,0), "N/A"))</f>
        <v>2035</v>
      </c>
      <c r="G152" s="1038">
        <v>10</v>
      </c>
    </row>
    <row r="153" spans="2:7" s="390" customFormat="1" ht="26.4" x14ac:dyDescent="0.3">
      <c r="B153" s="86" t="s">
        <v>1997</v>
      </c>
      <c r="C153" s="101" t="s">
        <v>1996</v>
      </c>
      <c r="D153" s="96">
        <f t="shared" si="12"/>
        <v>102</v>
      </c>
      <c r="E153" s="641">
        <v>0.5</v>
      </c>
      <c r="F153" s="96">
        <f t="shared" si="13"/>
        <v>2035</v>
      </c>
      <c r="G153" s="1038">
        <v>10</v>
      </c>
    </row>
    <row r="154" spans="2:7" s="390" customFormat="1" ht="26.4" x14ac:dyDescent="0.3">
      <c r="B154" s="86" t="s">
        <v>1998</v>
      </c>
      <c r="C154" s="101" t="s">
        <v>1999</v>
      </c>
      <c r="D154" s="96">
        <f t="shared" si="12"/>
        <v>407</v>
      </c>
      <c r="E154" s="1038">
        <v>2</v>
      </c>
      <c r="F154" s="96">
        <f t="shared" si="13"/>
        <v>2035</v>
      </c>
      <c r="G154" s="1038">
        <v>10</v>
      </c>
    </row>
    <row r="155" spans="2:7" s="390" customFormat="1" ht="26.4" x14ac:dyDescent="0.3">
      <c r="B155" s="86" t="s">
        <v>1998</v>
      </c>
      <c r="C155" s="101" t="s">
        <v>2000</v>
      </c>
      <c r="D155" s="96">
        <f t="shared" si="12"/>
        <v>102</v>
      </c>
      <c r="E155" s="641">
        <v>0.5</v>
      </c>
      <c r="F155" s="96">
        <f t="shared" si="13"/>
        <v>2035</v>
      </c>
      <c r="G155" s="1038">
        <v>10</v>
      </c>
    </row>
    <row r="156" spans="2:7" s="390" customFormat="1" x14ac:dyDescent="0.3">
      <c r="B156" s="86" t="s">
        <v>2001</v>
      </c>
      <c r="C156" s="101" t="s">
        <v>2002</v>
      </c>
      <c r="D156" s="96">
        <f t="shared" si="12"/>
        <v>305</v>
      </c>
      <c r="E156" s="641">
        <v>1.5</v>
      </c>
      <c r="F156" s="96">
        <f t="shared" si="13"/>
        <v>2035</v>
      </c>
      <c r="G156" s="1038">
        <v>10</v>
      </c>
    </row>
    <row r="157" spans="2:7" s="390" customFormat="1" x14ac:dyDescent="0.3">
      <c r="B157" s="86" t="s">
        <v>2001</v>
      </c>
      <c r="C157" s="101" t="s">
        <v>2003</v>
      </c>
      <c r="D157" s="96">
        <f t="shared" si="12"/>
        <v>102</v>
      </c>
      <c r="E157" s="641">
        <v>0.5</v>
      </c>
      <c r="F157" s="96">
        <f t="shared" si="13"/>
        <v>2035</v>
      </c>
      <c r="G157" s="1038">
        <v>10</v>
      </c>
    </row>
    <row r="158" spans="2:7" s="390" customFormat="1" ht="26.4" x14ac:dyDescent="0.3">
      <c r="B158" s="86" t="s">
        <v>2004</v>
      </c>
      <c r="C158" s="101" t="s">
        <v>2005</v>
      </c>
      <c r="D158" s="96">
        <f t="shared" si="12"/>
        <v>407</v>
      </c>
      <c r="E158" s="1038">
        <v>2</v>
      </c>
      <c r="F158" s="96">
        <f t="shared" si="13"/>
        <v>2035</v>
      </c>
      <c r="G158" s="1038">
        <v>10</v>
      </c>
    </row>
    <row r="159" spans="2:7" s="390" customFormat="1" ht="26.4" x14ac:dyDescent="0.3">
      <c r="B159" s="86" t="s">
        <v>2004</v>
      </c>
      <c r="C159" s="101" t="s">
        <v>2006</v>
      </c>
      <c r="D159" s="96">
        <f t="shared" si="12"/>
        <v>102</v>
      </c>
      <c r="E159" s="641">
        <v>0.5</v>
      </c>
      <c r="F159" s="96">
        <f t="shared" si="13"/>
        <v>2035</v>
      </c>
      <c r="G159" s="1038">
        <v>10</v>
      </c>
    </row>
    <row r="160" spans="2:7" s="390" customFormat="1" ht="26.4" x14ac:dyDescent="0.3">
      <c r="B160" s="86" t="s">
        <v>2007</v>
      </c>
      <c r="C160" s="101" t="s">
        <v>2005</v>
      </c>
      <c r="D160" s="96">
        <f t="shared" si="12"/>
        <v>407</v>
      </c>
      <c r="E160" s="1038">
        <v>2</v>
      </c>
      <c r="F160" s="96">
        <f t="shared" si="13"/>
        <v>2035</v>
      </c>
      <c r="G160" s="1038">
        <v>10</v>
      </c>
    </row>
    <row r="161" spans="2:7" s="390" customFormat="1" ht="26.4" x14ac:dyDescent="0.3">
      <c r="B161" s="86" t="s">
        <v>2007</v>
      </c>
      <c r="C161" s="101" t="s">
        <v>2006</v>
      </c>
      <c r="D161" s="96">
        <f t="shared" si="12"/>
        <v>102</v>
      </c>
      <c r="E161" s="641">
        <v>0.5</v>
      </c>
      <c r="F161" s="96">
        <f t="shared" si="13"/>
        <v>2035</v>
      </c>
      <c r="G161" s="1038">
        <v>10</v>
      </c>
    </row>
    <row r="162" spans="2:7" s="390" customFormat="1" ht="26.4" x14ac:dyDescent="0.3">
      <c r="B162" s="86" t="s">
        <v>2008</v>
      </c>
      <c r="C162" s="101" t="s">
        <v>2009</v>
      </c>
      <c r="D162" s="96">
        <f t="shared" si="12"/>
        <v>509</v>
      </c>
      <c r="E162" s="641">
        <v>2.5</v>
      </c>
      <c r="F162" s="96">
        <f t="shared" si="13"/>
        <v>4070</v>
      </c>
      <c r="G162" s="1038">
        <v>20</v>
      </c>
    </row>
    <row r="163" spans="2:7" ht="26.4" x14ac:dyDescent="0.3">
      <c r="B163" s="86" t="s">
        <v>2008</v>
      </c>
      <c r="C163" s="101" t="s">
        <v>2010</v>
      </c>
      <c r="D163" s="96">
        <f t="shared" si="12"/>
        <v>102</v>
      </c>
      <c r="E163" s="641">
        <v>0.5</v>
      </c>
      <c r="F163" s="96">
        <f t="shared" si="13"/>
        <v>4070</v>
      </c>
      <c r="G163" s="1038">
        <v>20</v>
      </c>
    </row>
    <row r="164" spans="2:7" s="390" customFormat="1" ht="26.4" x14ac:dyDescent="0.3">
      <c r="B164" s="86" t="s">
        <v>2011</v>
      </c>
      <c r="C164" s="101" t="s">
        <v>2012</v>
      </c>
      <c r="D164" s="96">
        <f t="shared" si="12"/>
        <v>509</v>
      </c>
      <c r="E164" s="641">
        <v>2.5</v>
      </c>
      <c r="F164" s="96">
        <f t="shared" si="13"/>
        <v>3053</v>
      </c>
      <c r="G164" s="1038">
        <v>15</v>
      </c>
    </row>
    <row r="165" spans="2:7" s="390" customFormat="1" ht="26.4" x14ac:dyDescent="0.3">
      <c r="B165" s="86" t="s">
        <v>2011</v>
      </c>
      <c r="C165" s="101" t="s">
        <v>2013</v>
      </c>
      <c r="D165" s="96">
        <f t="shared" si="12"/>
        <v>102</v>
      </c>
      <c r="E165" s="641">
        <v>0.5</v>
      </c>
      <c r="F165" s="96">
        <f t="shared" si="13"/>
        <v>3053</v>
      </c>
      <c r="G165" s="1038">
        <v>15</v>
      </c>
    </row>
    <row r="166" spans="2:7" s="390" customFormat="1" ht="26.4" x14ac:dyDescent="0.3">
      <c r="B166" s="86" t="s">
        <v>2014</v>
      </c>
      <c r="C166" s="101" t="s">
        <v>2015</v>
      </c>
      <c r="D166" s="96">
        <f t="shared" si="12"/>
        <v>509</v>
      </c>
      <c r="E166" s="641">
        <v>2.5</v>
      </c>
      <c r="F166" s="96">
        <f t="shared" si="13"/>
        <v>2035</v>
      </c>
      <c r="G166" s="1038">
        <v>10</v>
      </c>
    </row>
    <row r="167" spans="2:7" s="390" customFormat="1" ht="26.4" x14ac:dyDescent="0.3">
      <c r="B167" s="86" t="s">
        <v>2014</v>
      </c>
      <c r="C167" s="101" t="s">
        <v>2016</v>
      </c>
      <c r="D167" s="96">
        <f t="shared" si="12"/>
        <v>102</v>
      </c>
      <c r="E167" s="641">
        <v>0.5</v>
      </c>
      <c r="F167" s="96">
        <f t="shared" si="13"/>
        <v>2035</v>
      </c>
      <c r="G167" s="1038">
        <v>10</v>
      </c>
    </row>
    <row r="168" spans="2:7" s="390" customFormat="1" x14ac:dyDescent="0.3">
      <c r="B168" s="86" t="s">
        <v>2017</v>
      </c>
      <c r="C168" s="101" t="s">
        <v>2018</v>
      </c>
      <c r="D168" s="96">
        <f t="shared" si="12"/>
        <v>509</v>
      </c>
      <c r="E168" s="641">
        <v>2.5</v>
      </c>
      <c r="F168" s="96">
        <f t="shared" si="13"/>
        <v>4070</v>
      </c>
      <c r="G168" s="1038">
        <v>20</v>
      </c>
    </row>
    <row r="169" spans="2:7" s="390" customFormat="1" x14ac:dyDescent="0.3">
      <c r="B169" s="86" t="s">
        <v>2017</v>
      </c>
      <c r="C169" s="101" t="s">
        <v>2019</v>
      </c>
      <c r="D169" s="96">
        <f t="shared" si="12"/>
        <v>102</v>
      </c>
      <c r="E169" s="641">
        <v>0.5</v>
      </c>
      <c r="F169" s="96">
        <f t="shared" si="13"/>
        <v>4070</v>
      </c>
      <c r="G169" s="1038">
        <v>20</v>
      </c>
    </row>
    <row r="170" spans="2:7" s="390" customFormat="1" x14ac:dyDescent="0.3">
      <c r="B170" s="86" t="s">
        <v>2020</v>
      </c>
      <c r="C170" s="101" t="s">
        <v>2021</v>
      </c>
      <c r="D170" s="96">
        <f t="shared" si="12"/>
        <v>509</v>
      </c>
      <c r="E170" s="641">
        <v>2.5</v>
      </c>
      <c r="F170" s="96">
        <f t="shared" si="13"/>
        <v>4070</v>
      </c>
      <c r="G170" s="1038">
        <v>20</v>
      </c>
    </row>
    <row r="171" spans="2:7" s="390" customFormat="1" x14ac:dyDescent="0.3">
      <c r="B171" s="86" t="s">
        <v>2020</v>
      </c>
      <c r="C171" s="101" t="s">
        <v>2022</v>
      </c>
      <c r="D171" s="96">
        <f t="shared" si="12"/>
        <v>102</v>
      </c>
      <c r="E171" s="641">
        <v>0.5</v>
      </c>
      <c r="F171" s="96">
        <f t="shared" si="13"/>
        <v>4070</v>
      </c>
      <c r="G171" s="1038">
        <v>20</v>
      </c>
    </row>
    <row r="172" spans="2:7" s="390" customFormat="1" x14ac:dyDescent="0.3">
      <c r="B172" s="86" t="s">
        <v>2023</v>
      </c>
      <c r="C172" s="101" t="s">
        <v>2024</v>
      </c>
      <c r="D172" s="96">
        <f t="shared" si="12"/>
        <v>509</v>
      </c>
      <c r="E172" s="641">
        <v>2.5</v>
      </c>
      <c r="F172" s="96">
        <f t="shared" si="13"/>
        <v>4070</v>
      </c>
      <c r="G172" s="1038">
        <v>20</v>
      </c>
    </row>
    <row r="173" spans="2:7" s="390" customFormat="1" x14ac:dyDescent="0.3">
      <c r="B173" s="86" t="s">
        <v>2023</v>
      </c>
      <c r="C173" s="101" t="s">
        <v>2025</v>
      </c>
      <c r="D173" s="96">
        <f t="shared" si="12"/>
        <v>102</v>
      </c>
      <c r="E173" s="641">
        <v>0.5</v>
      </c>
      <c r="F173" s="96">
        <f t="shared" si="13"/>
        <v>4070</v>
      </c>
      <c r="G173" s="1038">
        <v>20</v>
      </c>
    </row>
    <row r="174" spans="2:7" s="390" customFormat="1" x14ac:dyDescent="0.3">
      <c r="B174" s="86" t="s">
        <v>2026</v>
      </c>
      <c r="C174" s="101" t="s">
        <v>2027</v>
      </c>
      <c r="D174" s="96">
        <f t="shared" si="12"/>
        <v>509</v>
      </c>
      <c r="E174" s="641">
        <v>2.5</v>
      </c>
      <c r="F174" s="96">
        <f t="shared" si="13"/>
        <v>4070</v>
      </c>
      <c r="G174" s="1038">
        <v>20</v>
      </c>
    </row>
    <row r="175" spans="2:7" s="390" customFormat="1" x14ac:dyDescent="0.3">
      <c r="B175" s="86" t="s">
        <v>2026</v>
      </c>
      <c r="C175" s="101" t="s">
        <v>2028</v>
      </c>
      <c r="D175" s="96">
        <f t="shared" si="12"/>
        <v>102</v>
      </c>
      <c r="E175" s="641">
        <v>0.5</v>
      </c>
      <c r="F175" s="96">
        <f t="shared" si="13"/>
        <v>4070</v>
      </c>
      <c r="G175" s="1038">
        <v>20</v>
      </c>
    </row>
    <row r="176" spans="2:7" x14ac:dyDescent="0.3">
      <c r="B176" s="86" t="s">
        <v>2029</v>
      </c>
      <c r="C176" s="101" t="s">
        <v>2027</v>
      </c>
      <c r="D176" s="96">
        <f t="shared" si="12"/>
        <v>509</v>
      </c>
      <c r="E176" s="641">
        <v>2.5</v>
      </c>
      <c r="F176" s="96">
        <f t="shared" si="13"/>
        <v>4070</v>
      </c>
      <c r="G176" s="1038">
        <v>20</v>
      </c>
    </row>
    <row r="177" spans="2:7" s="390" customFormat="1" x14ac:dyDescent="0.3">
      <c r="B177" s="86" t="s">
        <v>2029</v>
      </c>
      <c r="C177" s="101" t="s">
        <v>2028</v>
      </c>
      <c r="D177" s="96">
        <f t="shared" si="12"/>
        <v>102</v>
      </c>
      <c r="E177" s="641">
        <v>0.5</v>
      </c>
      <c r="F177" s="96">
        <f t="shared" si="13"/>
        <v>4070</v>
      </c>
      <c r="G177" s="1038">
        <v>20</v>
      </c>
    </row>
    <row r="178" spans="2:7" s="390" customFormat="1" x14ac:dyDescent="0.3">
      <c r="B178" s="86" t="s">
        <v>2030</v>
      </c>
      <c r="C178" s="101" t="s">
        <v>2031</v>
      </c>
      <c r="D178" s="96">
        <f t="shared" si="12"/>
        <v>509</v>
      </c>
      <c r="E178" s="641">
        <v>2.5</v>
      </c>
      <c r="F178" s="96">
        <f t="shared" si="13"/>
        <v>4070</v>
      </c>
      <c r="G178" s="1038">
        <v>20</v>
      </c>
    </row>
    <row r="179" spans="2:7" s="390" customFormat="1" x14ac:dyDescent="0.3">
      <c r="B179" s="86" t="s">
        <v>2030</v>
      </c>
      <c r="C179" s="101" t="s">
        <v>2032</v>
      </c>
      <c r="D179" s="96">
        <f t="shared" si="12"/>
        <v>102</v>
      </c>
      <c r="E179" s="641">
        <v>0.5</v>
      </c>
      <c r="F179" s="96">
        <f t="shared" si="13"/>
        <v>4070</v>
      </c>
      <c r="G179" s="1038">
        <v>20</v>
      </c>
    </row>
    <row r="180" spans="2:7" s="390" customFormat="1" x14ac:dyDescent="0.3">
      <c r="B180" s="86" t="s">
        <v>2033</v>
      </c>
      <c r="C180" s="101" t="s">
        <v>2031</v>
      </c>
      <c r="D180" s="96">
        <f t="shared" si="12"/>
        <v>509</v>
      </c>
      <c r="E180" s="641">
        <v>2.5</v>
      </c>
      <c r="F180" s="96">
        <f t="shared" si="13"/>
        <v>4070</v>
      </c>
      <c r="G180" s="1038">
        <v>20</v>
      </c>
    </row>
    <row r="181" spans="2:7" s="390" customFormat="1" x14ac:dyDescent="0.3">
      <c r="B181" s="86" t="s">
        <v>2033</v>
      </c>
      <c r="C181" s="101" t="s">
        <v>2032</v>
      </c>
      <c r="D181" s="96">
        <f t="shared" si="12"/>
        <v>102</v>
      </c>
      <c r="E181" s="641">
        <v>0.5</v>
      </c>
      <c r="F181" s="96">
        <f t="shared" si="13"/>
        <v>4070</v>
      </c>
      <c r="G181" s="1038">
        <v>20</v>
      </c>
    </row>
    <row r="182" spans="2:7" s="390" customFormat="1" x14ac:dyDescent="0.3">
      <c r="B182" s="86" t="s">
        <v>2034</v>
      </c>
      <c r="C182" s="101" t="s">
        <v>2031</v>
      </c>
      <c r="D182" s="96">
        <f t="shared" si="12"/>
        <v>509</v>
      </c>
      <c r="E182" s="641">
        <v>2.5</v>
      </c>
      <c r="F182" s="96">
        <f t="shared" si="13"/>
        <v>4070</v>
      </c>
      <c r="G182" s="1038">
        <v>20</v>
      </c>
    </row>
    <row r="183" spans="2:7" s="390" customFormat="1" x14ac:dyDescent="0.3">
      <c r="B183" s="86" t="s">
        <v>2034</v>
      </c>
      <c r="C183" s="101" t="s">
        <v>2032</v>
      </c>
      <c r="D183" s="96">
        <f t="shared" si="12"/>
        <v>102</v>
      </c>
      <c r="E183" s="641">
        <v>0.5</v>
      </c>
      <c r="F183" s="96">
        <f t="shared" si="13"/>
        <v>4070</v>
      </c>
      <c r="G183" s="1038">
        <v>20</v>
      </c>
    </row>
    <row r="184" spans="2:7" s="390" customFormat="1" ht="26.4" x14ac:dyDescent="0.3">
      <c r="B184" s="86" t="s">
        <v>2035</v>
      </c>
      <c r="C184" s="101" t="s">
        <v>2036</v>
      </c>
      <c r="D184" s="96">
        <f t="shared" ref="D184:D215" si="14">IF(E184="","",IFERROR(ROUND(E184*PenaltyUnit,0), "N/A"))</f>
        <v>509</v>
      </c>
      <c r="E184" s="641">
        <v>2.5</v>
      </c>
      <c r="F184" s="96">
        <f t="shared" ref="F184:F215" si="15">IF(G184="","",IFERROR(ROUND(G184*PenaltyUnit,0), "N/A"))</f>
        <v>4070</v>
      </c>
      <c r="G184" s="1038">
        <v>20</v>
      </c>
    </row>
    <row r="185" spans="2:7" s="390" customFormat="1" ht="26.4" x14ac:dyDescent="0.3">
      <c r="B185" s="86" t="s">
        <v>2035</v>
      </c>
      <c r="C185" s="101" t="s">
        <v>2037</v>
      </c>
      <c r="D185" s="96">
        <f t="shared" si="14"/>
        <v>102</v>
      </c>
      <c r="E185" s="641">
        <v>0.5</v>
      </c>
      <c r="F185" s="96">
        <f t="shared" si="15"/>
        <v>4070</v>
      </c>
      <c r="G185" s="1038">
        <v>20</v>
      </c>
    </row>
    <row r="186" spans="2:7" s="390" customFormat="1" x14ac:dyDescent="0.3">
      <c r="B186" s="86">
        <v>17</v>
      </c>
      <c r="C186" s="101" t="s">
        <v>2038</v>
      </c>
      <c r="D186" s="96">
        <f t="shared" si="14"/>
        <v>509</v>
      </c>
      <c r="E186" s="641">
        <v>2.5</v>
      </c>
      <c r="F186" s="96">
        <f t="shared" si="15"/>
        <v>4070</v>
      </c>
      <c r="G186" s="1038">
        <v>20</v>
      </c>
    </row>
    <row r="187" spans="2:7" s="390" customFormat="1" x14ac:dyDescent="0.3">
      <c r="B187" s="86">
        <v>17</v>
      </c>
      <c r="C187" s="101" t="s">
        <v>2039</v>
      </c>
      <c r="D187" s="96">
        <f t="shared" si="14"/>
        <v>102</v>
      </c>
      <c r="E187" s="641">
        <v>0.5</v>
      </c>
      <c r="F187" s="96">
        <f t="shared" si="15"/>
        <v>4070</v>
      </c>
      <c r="G187" s="1038">
        <v>20</v>
      </c>
    </row>
    <row r="188" spans="2:7" s="390" customFormat="1" x14ac:dyDescent="0.3">
      <c r="B188" s="86">
        <v>18</v>
      </c>
      <c r="C188" s="101" t="s">
        <v>2040</v>
      </c>
      <c r="D188" s="96">
        <f t="shared" si="14"/>
        <v>814</v>
      </c>
      <c r="E188" s="1038">
        <v>4</v>
      </c>
      <c r="F188" s="96">
        <f t="shared" si="15"/>
        <v>4070</v>
      </c>
      <c r="G188" s="1038">
        <v>20</v>
      </c>
    </row>
    <row r="189" spans="2:7" s="390" customFormat="1" x14ac:dyDescent="0.3">
      <c r="B189" s="86">
        <v>18</v>
      </c>
      <c r="C189" s="101" t="s">
        <v>2041</v>
      </c>
      <c r="D189" s="96">
        <f t="shared" si="14"/>
        <v>102</v>
      </c>
      <c r="E189" s="641">
        <v>0.5</v>
      </c>
      <c r="F189" s="96">
        <f t="shared" si="15"/>
        <v>4070</v>
      </c>
      <c r="G189" s="1038">
        <v>20</v>
      </c>
    </row>
    <row r="190" spans="2:7" s="390" customFormat="1" x14ac:dyDescent="0.3">
      <c r="B190" s="86">
        <v>20</v>
      </c>
      <c r="C190" s="101" t="s">
        <v>2042</v>
      </c>
      <c r="D190" s="96">
        <f t="shared" si="14"/>
        <v>407</v>
      </c>
      <c r="E190" s="1038">
        <v>2</v>
      </c>
      <c r="F190" s="96">
        <f t="shared" si="15"/>
        <v>4070</v>
      </c>
      <c r="G190" s="1038">
        <v>20</v>
      </c>
    </row>
    <row r="191" spans="2:7" s="390" customFormat="1" x14ac:dyDescent="0.3">
      <c r="B191" s="86">
        <v>20</v>
      </c>
      <c r="C191" s="101" t="s">
        <v>2043</v>
      </c>
      <c r="D191" s="96">
        <f t="shared" si="14"/>
        <v>102</v>
      </c>
      <c r="E191" s="641">
        <v>0.5</v>
      </c>
      <c r="F191" s="96">
        <f t="shared" si="15"/>
        <v>4070</v>
      </c>
      <c r="G191" s="1038">
        <v>20</v>
      </c>
    </row>
    <row r="192" spans="2:7" s="390" customFormat="1" x14ac:dyDescent="0.3">
      <c r="B192" s="86" t="s">
        <v>1653</v>
      </c>
      <c r="C192" s="101" t="s">
        <v>2044</v>
      </c>
      <c r="D192" s="96">
        <f t="shared" si="14"/>
        <v>611</v>
      </c>
      <c r="E192" s="1038">
        <v>3</v>
      </c>
      <c r="F192" s="96">
        <f t="shared" si="15"/>
        <v>4070</v>
      </c>
      <c r="G192" s="1038">
        <v>20</v>
      </c>
    </row>
    <row r="193" spans="2:7" s="390" customFormat="1" x14ac:dyDescent="0.3">
      <c r="B193" s="86" t="s">
        <v>1653</v>
      </c>
      <c r="C193" s="101" t="s">
        <v>2045</v>
      </c>
      <c r="D193" s="96">
        <f t="shared" si="14"/>
        <v>102</v>
      </c>
      <c r="E193" s="641">
        <v>0.5</v>
      </c>
      <c r="F193" s="96">
        <f t="shared" si="15"/>
        <v>4070</v>
      </c>
      <c r="G193" s="1038">
        <v>20</v>
      </c>
    </row>
    <row r="194" spans="2:7" s="390" customFormat="1" x14ac:dyDescent="0.3">
      <c r="B194" s="132" t="s">
        <v>1654</v>
      </c>
      <c r="C194" s="101" t="s">
        <v>2044</v>
      </c>
      <c r="D194" s="96">
        <f t="shared" si="14"/>
        <v>611</v>
      </c>
      <c r="E194" s="1038">
        <v>3</v>
      </c>
      <c r="F194" s="96">
        <f t="shared" si="15"/>
        <v>4070</v>
      </c>
      <c r="G194" s="1038">
        <v>20</v>
      </c>
    </row>
    <row r="195" spans="2:7" s="390" customFormat="1" x14ac:dyDescent="0.3">
      <c r="B195" s="86" t="s">
        <v>1654</v>
      </c>
      <c r="C195" s="101" t="s">
        <v>2045</v>
      </c>
      <c r="D195" s="96">
        <f t="shared" si="14"/>
        <v>102</v>
      </c>
      <c r="E195" s="641">
        <v>0.5</v>
      </c>
      <c r="F195" s="96">
        <f t="shared" si="15"/>
        <v>4070</v>
      </c>
      <c r="G195" s="1038">
        <v>20</v>
      </c>
    </row>
    <row r="196" spans="2:7" s="390" customFormat="1" x14ac:dyDescent="0.3">
      <c r="B196" s="86" t="s">
        <v>2046</v>
      </c>
      <c r="C196" s="101" t="s">
        <v>2047</v>
      </c>
      <c r="D196" s="96">
        <f t="shared" si="14"/>
        <v>611</v>
      </c>
      <c r="E196" s="1038">
        <v>3</v>
      </c>
      <c r="F196" s="96">
        <f t="shared" si="15"/>
        <v>4070</v>
      </c>
      <c r="G196" s="1038">
        <v>20</v>
      </c>
    </row>
    <row r="197" spans="2:7" s="390" customFormat="1" x14ac:dyDescent="0.3">
      <c r="B197" s="86" t="s">
        <v>2046</v>
      </c>
      <c r="C197" s="101" t="s">
        <v>2048</v>
      </c>
      <c r="D197" s="96">
        <f t="shared" si="14"/>
        <v>102</v>
      </c>
      <c r="E197" s="641">
        <v>0.5</v>
      </c>
      <c r="F197" s="96">
        <f t="shared" si="15"/>
        <v>4070</v>
      </c>
      <c r="G197" s="1038">
        <v>20</v>
      </c>
    </row>
    <row r="198" spans="2:7" s="390" customFormat="1" x14ac:dyDescent="0.3">
      <c r="B198" s="86" t="s">
        <v>2049</v>
      </c>
      <c r="C198" s="101" t="s">
        <v>2050</v>
      </c>
      <c r="D198" s="96">
        <f t="shared" si="14"/>
        <v>611</v>
      </c>
      <c r="E198" s="1038">
        <v>3</v>
      </c>
      <c r="F198" s="96">
        <f t="shared" si="15"/>
        <v>4070</v>
      </c>
      <c r="G198" s="1038">
        <v>20</v>
      </c>
    </row>
    <row r="199" spans="2:7" s="390" customFormat="1" x14ac:dyDescent="0.3">
      <c r="B199" s="86" t="s">
        <v>2049</v>
      </c>
      <c r="C199" s="101" t="s">
        <v>2051</v>
      </c>
      <c r="D199" s="96">
        <f t="shared" si="14"/>
        <v>102</v>
      </c>
      <c r="E199" s="641">
        <v>0.5</v>
      </c>
      <c r="F199" s="96">
        <f t="shared" si="15"/>
        <v>4070</v>
      </c>
      <c r="G199" s="1038">
        <v>20</v>
      </c>
    </row>
    <row r="200" spans="2:7" s="390" customFormat="1" x14ac:dyDescent="0.3">
      <c r="B200" s="86" t="s">
        <v>2052</v>
      </c>
      <c r="C200" s="101" t="s">
        <v>2050</v>
      </c>
      <c r="D200" s="96">
        <f t="shared" si="14"/>
        <v>611</v>
      </c>
      <c r="E200" s="1038">
        <v>3</v>
      </c>
      <c r="F200" s="96">
        <f t="shared" si="15"/>
        <v>4070</v>
      </c>
      <c r="G200" s="1038">
        <v>20</v>
      </c>
    </row>
    <row r="201" spans="2:7" s="390" customFormat="1" x14ac:dyDescent="0.3">
      <c r="B201" s="86" t="s">
        <v>2052</v>
      </c>
      <c r="C201" s="101" t="s">
        <v>2051</v>
      </c>
      <c r="D201" s="96">
        <f t="shared" si="14"/>
        <v>102</v>
      </c>
      <c r="E201" s="641">
        <v>0.5</v>
      </c>
      <c r="F201" s="96">
        <f t="shared" si="15"/>
        <v>4070</v>
      </c>
      <c r="G201" s="1038">
        <v>20</v>
      </c>
    </row>
    <row r="202" spans="2:7" s="390" customFormat="1" ht="26.4" x14ac:dyDescent="0.3">
      <c r="B202" s="86" t="s">
        <v>2053</v>
      </c>
      <c r="C202" s="101" t="s">
        <v>2054</v>
      </c>
      <c r="D202" s="96">
        <f t="shared" si="14"/>
        <v>611</v>
      </c>
      <c r="E202" s="1038">
        <v>3</v>
      </c>
      <c r="F202" s="96">
        <f t="shared" si="15"/>
        <v>4070</v>
      </c>
      <c r="G202" s="1038">
        <v>20</v>
      </c>
    </row>
    <row r="203" spans="2:7" s="390" customFormat="1" ht="26.4" x14ac:dyDescent="0.3">
      <c r="B203" s="86" t="s">
        <v>2053</v>
      </c>
      <c r="C203" s="101" t="s">
        <v>2055</v>
      </c>
      <c r="D203" s="96">
        <f t="shared" si="14"/>
        <v>102</v>
      </c>
      <c r="E203" s="641">
        <v>0.5</v>
      </c>
      <c r="F203" s="96">
        <f t="shared" si="15"/>
        <v>4070</v>
      </c>
      <c r="G203" s="1038">
        <v>20</v>
      </c>
    </row>
    <row r="204" spans="2:7" s="390" customFormat="1" ht="26.4" x14ac:dyDescent="0.3">
      <c r="B204" s="86" t="s">
        <v>2056</v>
      </c>
      <c r="C204" s="101" t="s">
        <v>2054</v>
      </c>
      <c r="D204" s="96">
        <f t="shared" si="14"/>
        <v>611</v>
      </c>
      <c r="E204" s="1038">
        <v>3</v>
      </c>
      <c r="F204" s="96">
        <f t="shared" si="15"/>
        <v>4070</v>
      </c>
      <c r="G204" s="1038">
        <v>20</v>
      </c>
    </row>
    <row r="205" spans="2:7" s="390" customFormat="1" ht="26.4" x14ac:dyDescent="0.3">
      <c r="B205" s="86" t="s">
        <v>2056</v>
      </c>
      <c r="C205" s="101" t="s">
        <v>2055</v>
      </c>
      <c r="D205" s="96">
        <f t="shared" si="14"/>
        <v>102</v>
      </c>
      <c r="E205" s="641">
        <v>0.5</v>
      </c>
      <c r="F205" s="96">
        <f t="shared" si="15"/>
        <v>4070</v>
      </c>
      <c r="G205" s="1038">
        <v>20</v>
      </c>
    </row>
    <row r="206" spans="2:7" s="390" customFormat="1" x14ac:dyDescent="0.3">
      <c r="B206" s="86" t="s">
        <v>2057</v>
      </c>
      <c r="C206" s="101" t="s">
        <v>2058</v>
      </c>
      <c r="D206" s="96">
        <f t="shared" si="14"/>
        <v>611</v>
      </c>
      <c r="E206" s="1038">
        <v>3</v>
      </c>
      <c r="F206" s="96">
        <f t="shared" si="15"/>
        <v>4070</v>
      </c>
      <c r="G206" s="1038">
        <v>20</v>
      </c>
    </row>
    <row r="207" spans="2:7" s="390" customFormat="1" x14ac:dyDescent="0.3">
      <c r="B207" s="86" t="s">
        <v>2057</v>
      </c>
      <c r="C207" s="101" t="s">
        <v>2059</v>
      </c>
      <c r="D207" s="96">
        <f t="shared" si="14"/>
        <v>102</v>
      </c>
      <c r="E207" s="641">
        <v>0.5</v>
      </c>
      <c r="F207" s="96">
        <f t="shared" si="15"/>
        <v>4070</v>
      </c>
      <c r="G207" s="1038">
        <v>20</v>
      </c>
    </row>
    <row r="208" spans="2:7" s="390" customFormat="1" ht="26.4" x14ac:dyDescent="0.3">
      <c r="B208" s="86" t="s">
        <v>1537</v>
      </c>
      <c r="C208" s="101" t="s">
        <v>2060</v>
      </c>
      <c r="D208" s="96">
        <f t="shared" si="14"/>
        <v>509</v>
      </c>
      <c r="E208" s="641">
        <v>2.5</v>
      </c>
      <c r="F208" s="96">
        <f t="shared" si="15"/>
        <v>2035</v>
      </c>
      <c r="G208" s="1038">
        <v>10</v>
      </c>
    </row>
    <row r="209" spans="2:7" s="390" customFormat="1" ht="26.4" x14ac:dyDescent="0.3">
      <c r="B209" s="86" t="s">
        <v>1537</v>
      </c>
      <c r="C209" s="101" t="s">
        <v>2061</v>
      </c>
      <c r="D209" s="96">
        <f t="shared" si="14"/>
        <v>102</v>
      </c>
      <c r="E209" s="641">
        <v>0.5</v>
      </c>
      <c r="F209" s="96">
        <f t="shared" si="15"/>
        <v>2035</v>
      </c>
      <c r="G209" s="1038">
        <v>10</v>
      </c>
    </row>
    <row r="210" spans="2:7" s="390" customFormat="1" x14ac:dyDescent="0.3">
      <c r="B210" s="86" t="s">
        <v>1692</v>
      </c>
      <c r="C210" s="101" t="s">
        <v>2062</v>
      </c>
      <c r="D210" s="96">
        <f t="shared" si="14"/>
        <v>509</v>
      </c>
      <c r="E210" s="641">
        <v>2.5</v>
      </c>
      <c r="F210" s="96">
        <f t="shared" si="15"/>
        <v>2035</v>
      </c>
      <c r="G210" s="1038">
        <v>10</v>
      </c>
    </row>
    <row r="211" spans="2:7" s="390" customFormat="1" x14ac:dyDescent="0.3">
      <c r="B211" s="86" t="s">
        <v>1692</v>
      </c>
      <c r="C211" s="101" t="s">
        <v>2063</v>
      </c>
      <c r="D211" s="96">
        <f t="shared" si="14"/>
        <v>102</v>
      </c>
      <c r="E211" s="641">
        <v>0.5</v>
      </c>
      <c r="F211" s="96">
        <f t="shared" si="15"/>
        <v>2035</v>
      </c>
      <c r="G211" s="1038">
        <v>10</v>
      </c>
    </row>
    <row r="212" spans="2:7" s="390" customFormat="1" x14ac:dyDescent="0.3">
      <c r="B212" s="86" t="s">
        <v>1693</v>
      </c>
      <c r="C212" s="101" t="s">
        <v>2064</v>
      </c>
      <c r="D212" s="96">
        <f t="shared" si="14"/>
        <v>509</v>
      </c>
      <c r="E212" s="641">
        <v>2.5</v>
      </c>
      <c r="F212" s="96">
        <f t="shared" si="15"/>
        <v>2035</v>
      </c>
      <c r="G212" s="1038">
        <v>10</v>
      </c>
    </row>
    <row r="213" spans="2:7" s="390" customFormat="1" x14ac:dyDescent="0.3">
      <c r="B213" s="86" t="s">
        <v>1693</v>
      </c>
      <c r="C213" s="101" t="s">
        <v>2065</v>
      </c>
      <c r="D213" s="96">
        <f t="shared" si="14"/>
        <v>102</v>
      </c>
      <c r="E213" s="641">
        <v>0.5</v>
      </c>
      <c r="F213" s="96">
        <f t="shared" si="15"/>
        <v>2035</v>
      </c>
      <c r="G213" s="1038">
        <v>10</v>
      </c>
    </row>
    <row r="214" spans="2:7" s="390" customFormat="1" x14ac:dyDescent="0.3">
      <c r="B214" s="86" t="s">
        <v>2066</v>
      </c>
      <c r="C214" s="101" t="s">
        <v>2067</v>
      </c>
      <c r="D214" s="96">
        <f t="shared" si="14"/>
        <v>509</v>
      </c>
      <c r="E214" s="641">
        <v>2.5</v>
      </c>
      <c r="F214" s="96">
        <f t="shared" si="15"/>
        <v>2035</v>
      </c>
      <c r="G214" s="1038">
        <v>10</v>
      </c>
    </row>
    <row r="215" spans="2:7" s="390" customFormat="1" x14ac:dyDescent="0.3">
      <c r="B215" s="86" t="s">
        <v>2066</v>
      </c>
      <c r="C215" s="101" t="s">
        <v>2068</v>
      </c>
      <c r="D215" s="96">
        <f t="shared" si="14"/>
        <v>102</v>
      </c>
      <c r="E215" s="641">
        <v>0.5</v>
      </c>
      <c r="F215" s="96">
        <f t="shared" si="15"/>
        <v>2035</v>
      </c>
      <c r="G215" s="1038">
        <v>10</v>
      </c>
    </row>
    <row r="216" spans="2:7" s="390" customFormat="1" x14ac:dyDescent="0.3">
      <c r="B216" s="86" t="s">
        <v>2069</v>
      </c>
      <c r="C216" s="101" t="s">
        <v>2070</v>
      </c>
      <c r="D216" s="96">
        <f t="shared" ref="D216:D247" si="16">IF(E216="","",IFERROR(ROUND(E216*PenaltyUnit,0), "N/A"))</f>
        <v>509</v>
      </c>
      <c r="E216" s="641">
        <v>2.5</v>
      </c>
      <c r="F216" s="96">
        <f t="shared" ref="F216:F247" si="17">IF(G216="","",IFERROR(ROUND(G216*PenaltyUnit,0), "N/A"))</f>
        <v>2035</v>
      </c>
      <c r="G216" s="1038">
        <v>10</v>
      </c>
    </row>
    <row r="217" spans="2:7" s="390" customFormat="1" x14ac:dyDescent="0.3">
      <c r="B217" s="86" t="s">
        <v>2069</v>
      </c>
      <c r="C217" s="101" t="s">
        <v>2071</v>
      </c>
      <c r="D217" s="96">
        <f t="shared" si="16"/>
        <v>102</v>
      </c>
      <c r="E217" s="641">
        <v>0.5</v>
      </c>
      <c r="F217" s="96">
        <f t="shared" si="17"/>
        <v>2035</v>
      </c>
      <c r="G217" s="1038">
        <v>10</v>
      </c>
    </row>
    <row r="218" spans="2:7" s="390" customFormat="1" x14ac:dyDescent="0.3">
      <c r="B218" s="86" t="s">
        <v>2072</v>
      </c>
      <c r="C218" s="101" t="s">
        <v>2073</v>
      </c>
      <c r="D218" s="96">
        <f t="shared" si="16"/>
        <v>509</v>
      </c>
      <c r="E218" s="641">
        <v>2.5</v>
      </c>
      <c r="F218" s="96">
        <f t="shared" si="17"/>
        <v>2035</v>
      </c>
      <c r="G218" s="1038">
        <v>10</v>
      </c>
    </row>
    <row r="219" spans="2:7" s="390" customFormat="1" x14ac:dyDescent="0.3">
      <c r="B219" s="86" t="s">
        <v>2072</v>
      </c>
      <c r="C219" s="101" t="s">
        <v>2074</v>
      </c>
      <c r="D219" s="96">
        <f t="shared" si="16"/>
        <v>102</v>
      </c>
      <c r="E219" s="641">
        <v>0.5</v>
      </c>
      <c r="F219" s="96">
        <f t="shared" si="17"/>
        <v>2035</v>
      </c>
      <c r="G219" s="1038">
        <v>10</v>
      </c>
    </row>
    <row r="220" spans="2:7" s="390" customFormat="1" x14ac:dyDescent="0.3">
      <c r="B220" s="86" t="s">
        <v>2075</v>
      </c>
      <c r="C220" s="101" t="s">
        <v>2076</v>
      </c>
      <c r="D220" s="96">
        <f t="shared" si="16"/>
        <v>509</v>
      </c>
      <c r="E220" s="641">
        <v>2.5</v>
      </c>
      <c r="F220" s="96">
        <f t="shared" si="17"/>
        <v>2035</v>
      </c>
      <c r="G220" s="1038">
        <v>10</v>
      </c>
    </row>
    <row r="221" spans="2:7" s="390" customFormat="1" x14ac:dyDescent="0.3">
      <c r="B221" s="86" t="s">
        <v>2075</v>
      </c>
      <c r="C221" s="101" t="s">
        <v>2077</v>
      </c>
      <c r="D221" s="96">
        <f t="shared" si="16"/>
        <v>102</v>
      </c>
      <c r="E221" s="641">
        <v>0.5</v>
      </c>
      <c r="F221" s="96">
        <f t="shared" si="17"/>
        <v>2035</v>
      </c>
      <c r="G221" s="1038">
        <v>10</v>
      </c>
    </row>
    <row r="222" spans="2:7" s="390" customFormat="1" ht="19.8" customHeight="1" x14ac:dyDescent="0.3">
      <c r="B222" s="86" t="s">
        <v>2078</v>
      </c>
      <c r="C222" s="101" t="s">
        <v>2079</v>
      </c>
      <c r="D222" s="96">
        <f t="shared" si="16"/>
        <v>814</v>
      </c>
      <c r="E222" s="1038">
        <v>4</v>
      </c>
      <c r="F222" s="96">
        <f t="shared" si="17"/>
        <v>4070</v>
      </c>
      <c r="G222" s="1038">
        <v>20</v>
      </c>
    </row>
    <row r="223" spans="2:7" s="390" customFormat="1" ht="18.600000000000001" customHeight="1" x14ac:dyDescent="0.3">
      <c r="B223" s="86" t="s">
        <v>2078</v>
      </c>
      <c r="C223" s="101" t="s">
        <v>2080</v>
      </c>
      <c r="D223" s="96">
        <f t="shared" si="16"/>
        <v>102</v>
      </c>
      <c r="E223" s="641">
        <v>0.5</v>
      </c>
      <c r="F223" s="96">
        <f t="shared" si="17"/>
        <v>4070</v>
      </c>
      <c r="G223" s="1038">
        <v>20</v>
      </c>
    </row>
    <row r="224" spans="2:7" s="390" customFormat="1" ht="26.4" x14ac:dyDescent="0.3">
      <c r="B224" s="86" t="s">
        <v>2081</v>
      </c>
      <c r="C224" s="101" t="s">
        <v>2082</v>
      </c>
      <c r="D224" s="96">
        <f t="shared" si="16"/>
        <v>814</v>
      </c>
      <c r="E224" s="1038">
        <v>4</v>
      </c>
      <c r="F224" s="96">
        <f t="shared" si="17"/>
        <v>4070</v>
      </c>
      <c r="G224" s="1038">
        <v>20</v>
      </c>
    </row>
    <row r="225" spans="2:7" s="390" customFormat="1" ht="26.4" x14ac:dyDescent="0.3">
      <c r="B225" s="86" t="s">
        <v>2081</v>
      </c>
      <c r="C225" s="101" t="s">
        <v>2083</v>
      </c>
      <c r="D225" s="96">
        <f t="shared" si="16"/>
        <v>102</v>
      </c>
      <c r="E225" s="641">
        <v>0.5</v>
      </c>
      <c r="F225" s="96">
        <f t="shared" si="17"/>
        <v>4070</v>
      </c>
      <c r="G225" s="1038">
        <v>20</v>
      </c>
    </row>
    <row r="226" spans="2:7" s="390" customFormat="1" x14ac:dyDescent="0.3">
      <c r="B226" s="86" t="s">
        <v>2084</v>
      </c>
      <c r="C226" s="101" t="s">
        <v>2085</v>
      </c>
      <c r="D226" s="96">
        <f t="shared" si="16"/>
        <v>814</v>
      </c>
      <c r="E226" s="1038">
        <v>4</v>
      </c>
      <c r="F226" s="96">
        <f t="shared" si="17"/>
        <v>4070</v>
      </c>
      <c r="G226" s="1038">
        <v>20</v>
      </c>
    </row>
    <row r="227" spans="2:7" s="390" customFormat="1" x14ac:dyDescent="0.3">
      <c r="B227" s="86" t="s">
        <v>2084</v>
      </c>
      <c r="C227" s="101" t="s">
        <v>2086</v>
      </c>
      <c r="D227" s="96">
        <f t="shared" si="16"/>
        <v>102</v>
      </c>
      <c r="E227" s="641">
        <v>0.5</v>
      </c>
      <c r="F227" s="96">
        <f t="shared" si="17"/>
        <v>4070</v>
      </c>
      <c r="G227" s="1038">
        <v>20</v>
      </c>
    </row>
    <row r="228" spans="2:7" s="390" customFormat="1" ht="26.4" x14ac:dyDescent="0.3">
      <c r="B228" s="86" t="s">
        <v>2087</v>
      </c>
      <c r="C228" s="101" t="s">
        <v>2088</v>
      </c>
      <c r="D228" s="96">
        <f t="shared" si="16"/>
        <v>814</v>
      </c>
      <c r="E228" s="1038">
        <v>4</v>
      </c>
      <c r="F228" s="96">
        <f t="shared" si="17"/>
        <v>4070</v>
      </c>
      <c r="G228" s="1038">
        <v>20</v>
      </c>
    </row>
    <row r="229" spans="2:7" s="390" customFormat="1" ht="26.4" x14ac:dyDescent="0.3">
      <c r="B229" s="86" t="s">
        <v>2087</v>
      </c>
      <c r="C229" s="101" t="s">
        <v>2089</v>
      </c>
      <c r="D229" s="96">
        <f t="shared" si="16"/>
        <v>102</v>
      </c>
      <c r="E229" s="641">
        <v>0.5</v>
      </c>
      <c r="F229" s="96">
        <f t="shared" si="17"/>
        <v>4070</v>
      </c>
      <c r="G229" s="1038">
        <v>20</v>
      </c>
    </row>
    <row r="230" spans="2:7" s="390" customFormat="1" ht="26.4" x14ac:dyDescent="0.3">
      <c r="B230" s="86" t="s">
        <v>2090</v>
      </c>
      <c r="C230" s="101" t="s">
        <v>2091</v>
      </c>
      <c r="D230" s="96">
        <f t="shared" si="16"/>
        <v>814</v>
      </c>
      <c r="E230" s="1038">
        <v>4</v>
      </c>
      <c r="F230" s="96">
        <f t="shared" si="17"/>
        <v>4070</v>
      </c>
      <c r="G230" s="1038">
        <v>20</v>
      </c>
    </row>
    <row r="231" spans="2:7" s="390" customFormat="1" ht="26.4" x14ac:dyDescent="0.3">
      <c r="B231" s="86" t="s">
        <v>2090</v>
      </c>
      <c r="C231" s="101" t="s">
        <v>2092</v>
      </c>
      <c r="D231" s="96">
        <f t="shared" si="16"/>
        <v>102</v>
      </c>
      <c r="E231" s="641">
        <v>0.5</v>
      </c>
      <c r="F231" s="96">
        <f t="shared" si="17"/>
        <v>4070</v>
      </c>
      <c r="G231" s="1038">
        <v>20</v>
      </c>
    </row>
    <row r="232" spans="2:7" s="390" customFormat="1" ht="26.4" x14ac:dyDescent="0.3">
      <c r="B232" s="86" t="s">
        <v>2093</v>
      </c>
      <c r="C232" s="101" t="s">
        <v>2094</v>
      </c>
      <c r="D232" s="96">
        <f t="shared" si="16"/>
        <v>814</v>
      </c>
      <c r="E232" s="1038">
        <v>4</v>
      </c>
      <c r="F232" s="96">
        <f t="shared" si="17"/>
        <v>4070</v>
      </c>
      <c r="G232" s="1038">
        <v>20</v>
      </c>
    </row>
    <row r="233" spans="2:7" s="390" customFormat="1" ht="26.4" x14ac:dyDescent="0.3">
      <c r="B233" s="86" t="s">
        <v>2093</v>
      </c>
      <c r="C233" s="101" t="s">
        <v>2095</v>
      </c>
      <c r="D233" s="96">
        <f t="shared" si="16"/>
        <v>102</v>
      </c>
      <c r="E233" s="641">
        <v>0.5</v>
      </c>
      <c r="F233" s="96">
        <f t="shared" si="17"/>
        <v>4070</v>
      </c>
      <c r="G233" s="1038">
        <v>20</v>
      </c>
    </row>
    <row r="234" spans="2:7" s="390" customFormat="1" ht="26.4" x14ac:dyDescent="0.3">
      <c r="B234" s="86" t="s">
        <v>2096</v>
      </c>
      <c r="C234" s="101" t="s">
        <v>2097</v>
      </c>
      <c r="D234" s="96">
        <f t="shared" si="16"/>
        <v>814</v>
      </c>
      <c r="E234" s="1038">
        <v>4</v>
      </c>
      <c r="F234" s="96">
        <f t="shared" si="17"/>
        <v>4070</v>
      </c>
      <c r="G234" s="1038">
        <v>20</v>
      </c>
    </row>
    <row r="235" spans="2:7" s="390" customFormat="1" ht="26.4" x14ac:dyDescent="0.3">
      <c r="B235" s="86" t="s">
        <v>2096</v>
      </c>
      <c r="C235" s="101" t="s">
        <v>2098</v>
      </c>
      <c r="D235" s="96">
        <f t="shared" si="16"/>
        <v>102</v>
      </c>
      <c r="E235" s="744">
        <v>0.5</v>
      </c>
      <c r="F235" s="96">
        <f t="shared" si="17"/>
        <v>4070</v>
      </c>
      <c r="G235" s="1038">
        <v>20</v>
      </c>
    </row>
    <row r="236" spans="2:7" s="390" customFormat="1" x14ac:dyDescent="0.3">
      <c r="B236" s="86" t="s">
        <v>2099</v>
      </c>
      <c r="C236" s="101" t="s">
        <v>2100</v>
      </c>
      <c r="D236" s="96">
        <f t="shared" si="16"/>
        <v>509</v>
      </c>
      <c r="E236" s="744">
        <v>2.5</v>
      </c>
      <c r="F236" s="96">
        <f t="shared" si="17"/>
        <v>4070</v>
      </c>
      <c r="G236" s="1038">
        <v>20</v>
      </c>
    </row>
    <row r="237" spans="2:7" s="390" customFormat="1" x14ac:dyDescent="0.3">
      <c r="B237" s="86" t="s">
        <v>2099</v>
      </c>
      <c r="C237" s="101" t="s">
        <v>2101</v>
      </c>
      <c r="D237" s="96">
        <f t="shared" si="16"/>
        <v>102</v>
      </c>
      <c r="E237" s="744">
        <v>0.5</v>
      </c>
      <c r="F237" s="96">
        <f t="shared" si="17"/>
        <v>4070</v>
      </c>
      <c r="G237" s="1038">
        <v>20</v>
      </c>
    </row>
    <row r="238" spans="2:7" s="390" customFormat="1" x14ac:dyDescent="0.3">
      <c r="B238" s="86" t="s">
        <v>1529</v>
      </c>
      <c r="C238" s="101" t="s">
        <v>2102</v>
      </c>
      <c r="D238" s="96">
        <f t="shared" si="16"/>
        <v>509</v>
      </c>
      <c r="E238" s="744">
        <v>2.5</v>
      </c>
      <c r="F238" s="96">
        <f t="shared" si="17"/>
        <v>4070</v>
      </c>
      <c r="G238" s="1038">
        <v>20</v>
      </c>
    </row>
    <row r="239" spans="2:7" s="390" customFormat="1" x14ac:dyDescent="0.3">
      <c r="B239" s="86" t="s">
        <v>1529</v>
      </c>
      <c r="C239" s="101" t="s">
        <v>2103</v>
      </c>
      <c r="D239" s="96">
        <f t="shared" si="16"/>
        <v>102</v>
      </c>
      <c r="E239" s="744">
        <v>0.5</v>
      </c>
      <c r="F239" s="96">
        <f t="shared" si="17"/>
        <v>4070</v>
      </c>
      <c r="G239" s="1038">
        <v>20</v>
      </c>
    </row>
    <row r="240" spans="2:7" s="390" customFormat="1" x14ac:dyDescent="0.3">
      <c r="B240" s="86" t="s">
        <v>1531</v>
      </c>
      <c r="C240" s="101" t="s">
        <v>2104</v>
      </c>
      <c r="D240" s="96">
        <f t="shared" si="16"/>
        <v>509</v>
      </c>
      <c r="E240" s="744">
        <v>2.5</v>
      </c>
      <c r="F240" s="96">
        <f t="shared" si="17"/>
        <v>4070</v>
      </c>
      <c r="G240" s="1038">
        <v>20</v>
      </c>
    </row>
    <row r="241" spans="2:7" s="390" customFormat="1" x14ac:dyDescent="0.3">
      <c r="B241" s="86" t="s">
        <v>1531</v>
      </c>
      <c r="C241" s="101" t="s">
        <v>2105</v>
      </c>
      <c r="D241" s="96">
        <f t="shared" si="16"/>
        <v>102</v>
      </c>
      <c r="E241" s="744">
        <v>0.5</v>
      </c>
      <c r="F241" s="96">
        <f t="shared" si="17"/>
        <v>4070</v>
      </c>
      <c r="G241" s="1038">
        <v>20</v>
      </c>
    </row>
    <row r="242" spans="2:7" s="390" customFormat="1" ht="17.399999999999999" customHeight="1" x14ac:dyDescent="0.3">
      <c r="B242" s="86" t="s">
        <v>2106</v>
      </c>
      <c r="C242" s="101" t="s">
        <v>2107</v>
      </c>
      <c r="D242" s="96">
        <f t="shared" si="16"/>
        <v>509</v>
      </c>
      <c r="E242" s="744">
        <v>2.5</v>
      </c>
      <c r="F242" s="96">
        <f t="shared" si="17"/>
        <v>4070</v>
      </c>
      <c r="G242" s="1038">
        <v>20</v>
      </c>
    </row>
    <row r="243" spans="2:7" s="390" customFormat="1" ht="18" customHeight="1" x14ac:dyDescent="0.3">
      <c r="B243" s="86" t="s">
        <v>2106</v>
      </c>
      <c r="C243" s="101" t="s">
        <v>2108</v>
      </c>
      <c r="D243" s="96">
        <f t="shared" si="16"/>
        <v>102</v>
      </c>
      <c r="E243" s="744">
        <v>0.5</v>
      </c>
      <c r="F243" s="96">
        <f t="shared" si="17"/>
        <v>4070</v>
      </c>
      <c r="G243" s="1038">
        <v>20</v>
      </c>
    </row>
    <row r="244" spans="2:7" s="390" customFormat="1" ht="26.4" x14ac:dyDescent="0.3">
      <c r="B244" s="86" t="s">
        <v>2109</v>
      </c>
      <c r="C244" s="101" t="s">
        <v>2110</v>
      </c>
      <c r="D244" s="96">
        <f t="shared" si="16"/>
        <v>305</v>
      </c>
      <c r="E244" s="744">
        <v>1.5</v>
      </c>
      <c r="F244" s="96">
        <f t="shared" si="17"/>
        <v>4070</v>
      </c>
      <c r="G244" s="1038">
        <v>20</v>
      </c>
    </row>
    <row r="245" spans="2:7" s="390" customFormat="1" ht="26.4" x14ac:dyDescent="0.3">
      <c r="B245" s="86" t="s">
        <v>2109</v>
      </c>
      <c r="C245" s="101" t="s">
        <v>2111</v>
      </c>
      <c r="D245" s="96">
        <f t="shared" si="16"/>
        <v>102</v>
      </c>
      <c r="E245" s="744">
        <v>0.5</v>
      </c>
      <c r="F245" s="96">
        <f t="shared" si="17"/>
        <v>4070</v>
      </c>
      <c r="G245" s="1038">
        <v>20</v>
      </c>
    </row>
    <row r="246" spans="2:7" s="390" customFormat="1" ht="26.4" x14ac:dyDescent="0.3">
      <c r="B246" s="86" t="s">
        <v>2112</v>
      </c>
      <c r="C246" s="101" t="s">
        <v>2113</v>
      </c>
      <c r="D246" s="96">
        <f t="shared" si="16"/>
        <v>509</v>
      </c>
      <c r="E246" s="744">
        <v>2.5</v>
      </c>
      <c r="F246" s="96">
        <f t="shared" si="17"/>
        <v>4070</v>
      </c>
      <c r="G246" s="1038">
        <v>20</v>
      </c>
    </row>
    <row r="247" spans="2:7" s="390" customFormat="1" ht="26.4" x14ac:dyDescent="0.3">
      <c r="B247" s="86" t="s">
        <v>2112</v>
      </c>
      <c r="C247" s="101" t="s">
        <v>2114</v>
      </c>
      <c r="D247" s="96">
        <f t="shared" si="16"/>
        <v>102</v>
      </c>
      <c r="E247" s="744">
        <v>0.5</v>
      </c>
      <c r="F247" s="96">
        <f t="shared" si="17"/>
        <v>4070</v>
      </c>
      <c r="G247" s="1038">
        <v>20</v>
      </c>
    </row>
    <row r="248" spans="2:7" s="390" customFormat="1" ht="26.4" x14ac:dyDescent="0.3">
      <c r="B248" s="86" t="s">
        <v>2115</v>
      </c>
      <c r="C248" s="101" t="s">
        <v>2116</v>
      </c>
      <c r="D248" s="96">
        <f t="shared" ref="D248:D249" si="18">IF(E248="","",IFERROR(ROUND(E248*PenaltyUnit,0), "N/A"))</f>
        <v>509</v>
      </c>
      <c r="E248" s="744">
        <v>2.5</v>
      </c>
      <c r="F248" s="96">
        <f t="shared" ref="F248:F279" si="19">IF(G248="","",IFERROR(ROUND(G248*PenaltyUnit,0), "N/A"))</f>
        <v>4070</v>
      </c>
      <c r="G248" s="1038">
        <v>20</v>
      </c>
    </row>
    <row r="249" spans="2:7" s="390" customFormat="1" ht="26.4" x14ac:dyDescent="0.3">
      <c r="B249" s="86" t="s">
        <v>2115</v>
      </c>
      <c r="C249" s="101" t="s">
        <v>2117</v>
      </c>
      <c r="D249" s="96">
        <f t="shared" si="18"/>
        <v>102</v>
      </c>
      <c r="E249" s="744">
        <v>0.5</v>
      </c>
      <c r="F249" s="96">
        <f t="shared" si="19"/>
        <v>4070</v>
      </c>
      <c r="G249" s="1038">
        <v>20</v>
      </c>
    </row>
    <row r="250" spans="2:7" s="390" customFormat="1" ht="26.4" x14ac:dyDescent="0.3">
      <c r="B250" s="86" t="s">
        <v>2118</v>
      </c>
      <c r="C250" s="101" t="s">
        <v>2119</v>
      </c>
      <c r="D250" s="96">
        <v>100</v>
      </c>
      <c r="E250" s="641" t="s">
        <v>62</v>
      </c>
      <c r="F250" s="96">
        <f t="shared" si="19"/>
        <v>4070</v>
      </c>
      <c r="G250" s="1038">
        <v>20</v>
      </c>
    </row>
    <row r="251" spans="2:7" s="390" customFormat="1" ht="39.6" x14ac:dyDescent="0.3">
      <c r="B251" s="86" t="s">
        <v>2118</v>
      </c>
      <c r="C251" s="101" t="s">
        <v>2120</v>
      </c>
      <c r="D251" s="96">
        <v>40</v>
      </c>
      <c r="E251" s="641" t="s">
        <v>62</v>
      </c>
      <c r="F251" s="96">
        <f t="shared" si="19"/>
        <v>4070</v>
      </c>
      <c r="G251" s="1038">
        <v>20</v>
      </c>
    </row>
    <row r="252" spans="2:7" s="390" customFormat="1" ht="30" customHeight="1" x14ac:dyDescent="0.3">
      <c r="B252" s="86" t="s">
        <v>2118</v>
      </c>
      <c r="C252" s="101" t="s">
        <v>2121</v>
      </c>
      <c r="D252" s="96">
        <v>20</v>
      </c>
      <c r="E252" s="641" t="s">
        <v>62</v>
      </c>
      <c r="F252" s="96">
        <f t="shared" si="19"/>
        <v>4070</v>
      </c>
      <c r="G252" s="1038">
        <v>20</v>
      </c>
    </row>
    <row r="253" spans="2:7" s="390" customFormat="1" ht="39.6" x14ac:dyDescent="0.3">
      <c r="B253" s="86" t="s">
        <v>2122</v>
      </c>
      <c r="C253" s="101" t="s">
        <v>2123</v>
      </c>
      <c r="D253" s="96">
        <v>100</v>
      </c>
      <c r="E253" s="641" t="s">
        <v>62</v>
      </c>
      <c r="F253" s="96">
        <f t="shared" si="19"/>
        <v>4070</v>
      </c>
      <c r="G253" s="1038">
        <v>20</v>
      </c>
    </row>
    <row r="254" spans="2:7" s="390" customFormat="1" ht="39.6" x14ac:dyDescent="0.3">
      <c r="B254" s="86" t="s">
        <v>2122</v>
      </c>
      <c r="C254" s="101" t="s">
        <v>2124</v>
      </c>
      <c r="D254" s="96">
        <v>40</v>
      </c>
      <c r="E254" s="641" t="s">
        <v>62</v>
      </c>
      <c r="F254" s="96">
        <f t="shared" si="19"/>
        <v>4070</v>
      </c>
      <c r="G254" s="1038">
        <v>20</v>
      </c>
    </row>
    <row r="255" spans="2:7" s="390" customFormat="1" ht="39.6" x14ac:dyDescent="0.3">
      <c r="B255" s="86" t="s">
        <v>2122</v>
      </c>
      <c r="C255" s="101" t="s">
        <v>2125</v>
      </c>
      <c r="D255" s="96">
        <v>20</v>
      </c>
      <c r="E255" s="641" t="s">
        <v>62</v>
      </c>
      <c r="F255" s="96">
        <f t="shared" si="19"/>
        <v>4070</v>
      </c>
      <c r="G255" s="1038">
        <v>20</v>
      </c>
    </row>
    <row r="256" spans="2:7" s="390" customFormat="1" ht="26.4" x14ac:dyDescent="0.3">
      <c r="B256" s="86" t="s">
        <v>2126</v>
      </c>
      <c r="C256" s="101" t="s">
        <v>2127</v>
      </c>
      <c r="D256" s="96">
        <f t="shared" ref="D256:D287" si="20">IF(E256="","",IFERROR(ROUND(E256*PenaltyUnit,0), "N/A"))</f>
        <v>407</v>
      </c>
      <c r="E256" s="1038">
        <v>2</v>
      </c>
      <c r="F256" s="96">
        <f t="shared" si="19"/>
        <v>2035</v>
      </c>
      <c r="G256" s="1038">
        <v>10</v>
      </c>
    </row>
    <row r="257" spans="2:7" s="390" customFormat="1" ht="26.4" x14ac:dyDescent="0.3">
      <c r="B257" s="86" t="s">
        <v>2126</v>
      </c>
      <c r="C257" s="101" t="s">
        <v>2128</v>
      </c>
      <c r="D257" s="96">
        <f t="shared" si="20"/>
        <v>102</v>
      </c>
      <c r="E257" s="641">
        <v>0.5</v>
      </c>
      <c r="F257" s="96">
        <f t="shared" si="19"/>
        <v>2035</v>
      </c>
      <c r="G257" s="1038">
        <v>10</v>
      </c>
    </row>
    <row r="258" spans="2:7" s="390" customFormat="1" ht="26.4" x14ac:dyDescent="0.3">
      <c r="B258" s="86" t="s">
        <v>2129</v>
      </c>
      <c r="C258" s="101" t="s">
        <v>2130</v>
      </c>
      <c r="D258" s="96">
        <f t="shared" si="20"/>
        <v>407</v>
      </c>
      <c r="E258" s="1038">
        <v>2</v>
      </c>
      <c r="F258" s="96">
        <f t="shared" si="19"/>
        <v>2035</v>
      </c>
      <c r="G258" s="1038">
        <v>10</v>
      </c>
    </row>
    <row r="259" spans="2:7" s="390" customFormat="1" ht="26.4" x14ac:dyDescent="0.3">
      <c r="B259" s="86" t="s">
        <v>2129</v>
      </c>
      <c r="C259" s="101" t="s">
        <v>2131</v>
      </c>
      <c r="D259" s="96">
        <f t="shared" si="20"/>
        <v>102</v>
      </c>
      <c r="E259" s="641">
        <v>0.5</v>
      </c>
      <c r="F259" s="96">
        <f t="shared" si="19"/>
        <v>2035</v>
      </c>
      <c r="G259" s="1038">
        <v>10</v>
      </c>
    </row>
    <row r="260" spans="2:7" s="390" customFormat="1" x14ac:dyDescent="0.3">
      <c r="B260" s="86" t="s">
        <v>1187</v>
      </c>
      <c r="C260" s="101" t="s">
        <v>2132</v>
      </c>
      <c r="D260" s="96">
        <f t="shared" si="20"/>
        <v>204</v>
      </c>
      <c r="E260" s="1038">
        <v>1</v>
      </c>
      <c r="F260" s="96">
        <f t="shared" si="19"/>
        <v>1018</v>
      </c>
      <c r="G260" s="1038">
        <v>5</v>
      </c>
    </row>
    <row r="261" spans="2:7" s="390" customFormat="1" x14ac:dyDescent="0.3">
      <c r="B261" s="86" t="s">
        <v>1187</v>
      </c>
      <c r="C261" s="101" t="s">
        <v>2133</v>
      </c>
      <c r="D261" s="96">
        <f t="shared" si="20"/>
        <v>102</v>
      </c>
      <c r="E261" s="641">
        <v>0.5</v>
      </c>
      <c r="F261" s="96">
        <f t="shared" si="19"/>
        <v>1018</v>
      </c>
      <c r="G261" s="1038">
        <v>5</v>
      </c>
    </row>
    <row r="262" spans="2:7" s="390" customFormat="1" ht="26.4" x14ac:dyDescent="0.3">
      <c r="B262" s="86" t="s">
        <v>2134</v>
      </c>
      <c r="C262" s="101" t="s">
        <v>2135</v>
      </c>
      <c r="D262" s="407" t="str">
        <f t="shared" si="20"/>
        <v>N/A</v>
      </c>
      <c r="E262" s="641" t="s">
        <v>62</v>
      </c>
      <c r="F262" s="96">
        <f t="shared" si="19"/>
        <v>2035</v>
      </c>
      <c r="G262" s="1038">
        <v>10</v>
      </c>
    </row>
    <row r="263" spans="2:7" s="390" customFormat="1" x14ac:dyDescent="0.3">
      <c r="B263" s="86">
        <v>28</v>
      </c>
      <c r="C263" s="101" t="s">
        <v>2136</v>
      </c>
      <c r="D263" s="96">
        <f t="shared" si="20"/>
        <v>305</v>
      </c>
      <c r="E263" s="641">
        <v>1.5</v>
      </c>
      <c r="F263" s="96">
        <f t="shared" si="19"/>
        <v>1018</v>
      </c>
      <c r="G263" s="1038">
        <v>5</v>
      </c>
    </row>
    <row r="264" spans="2:7" s="390" customFormat="1" x14ac:dyDescent="0.3">
      <c r="B264" s="86">
        <v>28</v>
      </c>
      <c r="C264" s="101" t="s">
        <v>2137</v>
      </c>
      <c r="D264" s="96">
        <f t="shared" si="20"/>
        <v>102</v>
      </c>
      <c r="E264" s="641">
        <v>0.5</v>
      </c>
      <c r="F264" s="96">
        <f t="shared" si="19"/>
        <v>1018</v>
      </c>
      <c r="G264" s="1038">
        <v>5</v>
      </c>
    </row>
    <row r="265" spans="2:7" s="390" customFormat="1" x14ac:dyDescent="0.3">
      <c r="B265" s="86" t="s">
        <v>1190</v>
      </c>
      <c r="C265" s="101" t="s">
        <v>2138</v>
      </c>
      <c r="D265" s="96">
        <f t="shared" si="20"/>
        <v>305</v>
      </c>
      <c r="E265" s="641">
        <v>1.5</v>
      </c>
      <c r="F265" s="96">
        <f t="shared" si="19"/>
        <v>1018</v>
      </c>
      <c r="G265" s="1038">
        <v>5</v>
      </c>
    </row>
    <row r="266" spans="2:7" s="390" customFormat="1" x14ac:dyDescent="0.3">
      <c r="B266" s="86" t="s">
        <v>1190</v>
      </c>
      <c r="C266" s="101" t="s">
        <v>2139</v>
      </c>
      <c r="D266" s="96">
        <f t="shared" si="20"/>
        <v>102</v>
      </c>
      <c r="E266" s="641">
        <v>0.5</v>
      </c>
      <c r="F266" s="96">
        <f t="shared" si="19"/>
        <v>1018</v>
      </c>
      <c r="G266" s="1038">
        <v>5</v>
      </c>
    </row>
    <row r="267" spans="2:7" s="390" customFormat="1" x14ac:dyDescent="0.3">
      <c r="B267" s="86" t="s">
        <v>443</v>
      </c>
      <c r="C267" s="101" t="s">
        <v>2140</v>
      </c>
      <c r="D267" s="96">
        <f t="shared" si="20"/>
        <v>305</v>
      </c>
      <c r="E267" s="641">
        <v>1.5</v>
      </c>
      <c r="F267" s="96">
        <f t="shared" si="19"/>
        <v>1018</v>
      </c>
      <c r="G267" s="1038">
        <v>5</v>
      </c>
    </row>
    <row r="268" spans="2:7" s="390" customFormat="1" x14ac:dyDescent="0.3">
      <c r="B268" s="86" t="s">
        <v>443</v>
      </c>
      <c r="C268" s="101" t="s">
        <v>2141</v>
      </c>
      <c r="D268" s="96">
        <f t="shared" si="20"/>
        <v>102</v>
      </c>
      <c r="E268" s="641">
        <v>0.5</v>
      </c>
      <c r="F268" s="96">
        <f t="shared" si="19"/>
        <v>1018</v>
      </c>
      <c r="G268" s="1038">
        <v>5</v>
      </c>
    </row>
    <row r="269" spans="2:7" s="390" customFormat="1" x14ac:dyDescent="0.3">
      <c r="B269" s="86" t="s">
        <v>1590</v>
      </c>
      <c r="C269" s="101" t="s">
        <v>2142</v>
      </c>
      <c r="D269" s="96">
        <f t="shared" si="20"/>
        <v>305</v>
      </c>
      <c r="E269" s="641">
        <v>1.5</v>
      </c>
      <c r="F269" s="96">
        <f t="shared" si="19"/>
        <v>1018</v>
      </c>
      <c r="G269" s="1038">
        <v>5</v>
      </c>
    </row>
    <row r="270" spans="2:7" s="390" customFormat="1" x14ac:dyDescent="0.3">
      <c r="B270" s="86" t="s">
        <v>1590</v>
      </c>
      <c r="C270" s="101" t="s">
        <v>2143</v>
      </c>
      <c r="D270" s="96">
        <f t="shared" si="20"/>
        <v>102</v>
      </c>
      <c r="E270" s="641">
        <v>0.5</v>
      </c>
      <c r="F270" s="96">
        <f t="shared" si="19"/>
        <v>1018</v>
      </c>
      <c r="G270" s="1038">
        <v>5</v>
      </c>
    </row>
    <row r="271" spans="2:7" s="390" customFormat="1" x14ac:dyDescent="0.3">
      <c r="B271" s="86" t="s">
        <v>1191</v>
      </c>
      <c r="C271" s="101" t="s">
        <v>2144</v>
      </c>
      <c r="D271" s="96">
        <f t="shared" si="20"/>
        <v>509</v>
      </c>
      <c r="E271" s="641">
        <v>2.5</v>
      </c>
      <c r="F271" s="96">
        <f t="shared" si="19"/>
        <v>1018</v>
      </c>
      <c r="G271" s="1038">
        <v>5</v>
      </c>
    </row>
    <row r="272" spans="2:7" s="390" customFormat="1" x14ac:dyDescent="0.3">
      <c r="B272" s="86" t="s">
        <v>1191</v>
      </c>
      <c r="C272" s="101" t="s">
        <v>2145</v>
      </c>
      <c r="D272" s="96">
        <f t="shared" si="20"/>
        <v>102</v>
      </c>
      <c r="E272" s="641">
        <v>0.5</v>
      </c>
      <c r="F272" s="96">
        <f t="shared" si="19"/>
        <v>1018</v>
      </c>
      <c r="G272" s="1038">
        <v>5</v>
      </c>
    </row>
    <row r="273" spans="2:7" s="390" customFormat="1" x14ac:dyDescent="0.3">
      <c r="B273" s="86" t="s">
        <v>158</v>
      </c>
      <c r="C273" s="101" t="s">
        <v>2146</v>
      </c>
      <c r="D273" s="96">
        <f t="shared" si="20"/>
        <v>305</v>
      </c>
      <c r="E273" s="641">
        <v>1.5</v>
      </c>
      <c r="F273" s="96">
        <f t="shared" si="19"/>
        <v>1018</v>
      </c>
      <c r="G273" s="1038">
        <v>5</v>
      </c>
    </row>
    <row r="274" spans="2:7" s="390" customFormat="1" x14ac:dyDescent="0.3">
      <c r="B274" s="86" t="s">
        <v>158</v>
      </c>
      <c r="C274" s="101" t="s">
        <v>2147</v>
      </c>
      <c r="D274" s="96">
        <f t="shared" si="20"/>
        <v>102</v>
      </c>
      <c r="E274" s="641">
        <v>0.5</v>
      </c>
      <c r="F274" s="96">
        <f t="shared" si="19"/>
        <v>1018</v>
      </c>
      <c r="G274" s="1038">
        <v>5</v>
      </c>
    </row>
    <row r="275" spans="2:7" s="390" customFormat="1" ht="26.4" x14ac:dyDescent="0.3">
      <c r="B275" s="86" t="s">
        <v>447</v>
      </c>
      <c r="C275" s="101" t="s">
        <v>2148</v>
      </c>
      <c r="D275" s="96">
        <f t="shared" si="20"/>
        <v>305</v>
      </c>
      <c r="E275" s="641">
        <v>1.5</v>
      </c>
      <c r="F275" s="96">
        <f t="shared" si="19"/>
        <v>1018</v>
      </c>
      <c r="G275" s="1038">
        <v>5</v>
      </c>
    </row>
    <row r="276" spans="2:7" s="390" customFormat="1" ht="26.4" x14ac:dyDescent="0.3">
      <c r="B276" s="86" t="s">
        <v>447</v>
      </c>
      <c r="C276" s="101" t="s">
        <v>2149</v>
      </c>
      <c r="D276" s="96">
        <f t="shared" si="20"/>
        <v>102</v>
      </c>
      <c r="E276" s="641">
        <v>0.5</v>
      </c>
      <c r="F276" s="96">
        <f t="shared" si="19"/>
        <v>1018</v>
      </c>
      <c r="G276" s="1038">
        <v>5</v>
      </c>
    </row>
    <row r="277" spans="2:7" s="390" customFormat="1" ht="39.6" x14ac:dyDescent="0.3">
      <c r="B277" s="86" t="s">
        <v>2150</v>
      </c>
      <c r="C277" s="101" t="s">
        <v>2151</v>
      </c>
      <c r="D277" s="407" t="str">
        <f t="shared" si="20"/>
        <v>N/A</v>
      </c>
      <c r="E277" s="641" t="s">
        <v>62</v>
      </c>
      <c r="F277" s="96">
        <f t="shared" si="19"/>
        <v>1018</v>
      </c>
      <c r="G277" s="1038">
        <v>5</v>
      </c>
    </row>
    <row r="278" spans="2:7" s="390" customFormat="1" ht="152.4" customHeight="1" x14ac:dyDescent="0.3">
      <c r="B278" s="86" t="s">
        <v>453</v>
      </c>
      <c r="C278" s="101" t="s">
        <v>3630</v>
      </c>
      <c r="D278" s="407" t="str">
        <f t="shared" si="20"/>
        <v>N/A</v>
      </c>
      <c r="E278" s="641" t="s">
        <v>62</v>
      </c>
      <c r="F278" s="96">
        <f t="shared" si="19"/>
        <v>1018</v>
      </c>
      <c r="G278" s="1038">
        <v>5</v>
      </c>
    </row>
    <row r="279" spans="2:7" s="390" customFormat="1" x14ac:dyDescent="0.3">
      <c r="B279" s="86" t="s">
        <v>1192</v>
      </c>
      <c r="C279" s="101" t="s">
        <v>2152</v>
      </c>
      <c r="D279" s="96">
        <f t="shared" si="20"/>
        <v>305</v>
      </c>
      <c r="E279" s="641">
        <v>1.5</v>
      </c>
      <c r="F279" s="96">
        <f t="shared" si="19"/>
        <v>1018</v>
      </c>
      <c r="G279" s="1038">
        <v>5</v>
      </c>
    </row>
    <row r="280" spans="2:7" s="390" customFormat="1" x14ac:dyDescent="0.3">
      <c r="B280" s="86" t="s">
        <v>1192</v>
      </c>
      <c r="C280" s="101" t="s">
        <v>2153</v>
      </c>
      <c r="D280" s="96">
        <f t="shared" si="20"/>
        <v>102</v>
      </c>
      <c r="E280" s="641">
        <v>0.5</v>
      </c>
      <c r="F280" s="96">
        <f t="shared" ref="F280:F311" si="21">IF(G280="","",IFERROR(ROUND(G280*PenaltyUnit,0), "N/A"))</f>
        <v>1018</v>
      </c>
      <c r="G280" s="1038">
        <v>5</v>
      </c>
    </row>
    <row r="281" spans="2:7" s="390" customFormat="1" ht="26.4" x14ac:dyDescent="0.3">
      <c r="B281" s="86" t="s">
        <v>2154</v>
      </c>
      <c r="C281" s="101" t="s">
        <v>2155</v>
      </c>
      <c r="D281" s="96">
        <f t="shared" si="20"/>
        <v>407</v>
      </c>
      <c r="E281" s="1038">
        <v>2</v>
      </c>
      <c r="F281" s="96">
        <f t="shared" si="21"/>
        <v>2035</v>
      </c>
      <c r="G281" s="1038">
        <v>10</v>
      </c>
    </row>
    <row r="282" spans="2:7" s="390" customFormat="1" ht="26.4" x14ac:dyDescent="0.3">
      <c r="B282" s="86" t="s">
        <v>2154</v>
      </c>
      <c r="C282" s="101" t="s">
        <v>2156</v>
      </c>
      <c r="D282" s="96">
        <f t="shared" si="20"/>
        <v>102</v>
      </c>
      <c r="E282" s="641">
        <v>0.5</v>
      </c>
      <c r="F282" s="96">
        <f t="shared" si="21"/>
        <v>2035</v>
      </c>
      <c r="G282" s="1038">
        <v>10</v>
      </c>
    </row>
    <row r="283" spans="2:7" s="390" customFormat="1" x14ac:dyDescent="0.3">
      <c r="B283" s="86" t="s">
        <v>63</v>
      </c>
      <c r="C283" s="101" t="s">
        <v>2157</v>
      </c>
      <c r="D283" s="96">
        <f t="shared" si="20"/>
        <v>509</v>
      </c>
      <c r="E283" s="641">
        <v>2.5</v>
      </c>
      <c r="F283" s="96">
        <f t="shared" si="21"/>
        <v>2035</v>
      </c>
      <c r="G283" s="1038">
        <v>10</v>
      </c>
    </row>
    <row r="284" spans="2:7" s="390" customFormat="1" x14ac:dyDescent="0.3">
      <c r="B284" s="86" t="s">
        <v>63</v>
      </c>
      <c r="C284" s="101" t="s">
        <v>2158</v>
      </c>
      <c r="D284" s="96">
        <f t="shared" si="20"/>
        <v>102</v>
      </c>
      <c r="E284" s="641">
        <v>0.5</v>
      </c>
      <c r="F284" s="96">
        <f t="shared" si="21"/>
        <v>2035</v>
      </c>
      <c r="G284" s="1038">
        <v>10</v>
      </c>
    </row>
    <row r="285" spans="2:7" s="390" customFormat="1" x14ac:dyDescent="0.3">
      <c r="B285" s="86" t="s">
        <v>1535</v>
      </c>
      <c r="C285" s="101" t="s">
        <v>2159</v>
      </c>
      <c r="D285" s="96">
        <f t="shared" si="20"/>
        <v>814</v>
      </c>
      <c r="E285" s="1038">
        <v>4</v>
      </c>
      <c r="F285" s="96">
        <f t="shared" si="21"/>
        <v>3053</v>
      </c>
      <c r="G285" s="1038">
        <v>15</v>
      </c>
    </row>
    <row r="286" spans="2:7" s="390" customFormat="1" x14ac:dyDescent="0.3">
      <c r="B286" s="86" t="s">
        <v>1535</v>
      </c>
      <c r="C286" s="101" t="s">
        <v>2160</v>
      </c>
      <c r="D286" s="96">
        <f t="shared" si="20"/>
        <v>102</v>
      </c>
      <c r="E286" s="641">
        <v>0.5</v>
      </c>
      <c r="F286" s="96">
        <f t="shared" si="21"/>
        <v>3053</v>
      </c>
      <c r="G286" s="1038">
        <v>15</v>
      </c>
    </row>
    <row r="287" spans="2:7" s="390" customFormat="1" ht="26.4" x14ac:dyDescent="0.3">
      <c r="B287" s="86" t="s">
        <v>2161</v>
      </c>
      <c r="C287" s="101" t="s">
        <v>2162</v>
      </c>
      <c r="D287" s="96">
        <f t="shared" si="20"/>
        <v>305</v>
      </c>
      <c r="E287" s="641">
        <v>1.5</v>
      </c>
      <c r="F287" s="96">
        <f t="shared" si="21"/>
        <v>1018</v>
      </c>
      <c r="G287" s="1038">
        <v>5</v>
      </c>
    </row>
    <row r="288" spans="2:7" s="390" customFormat="1" ht="26.4" x14ac:dyDescent="0.3">
      <c r="B288" s="86" t="s">
        <v>2161</v>
      </c>
      <c r="C288" s="101" t="s">
        <v>2163</v>
      </c>
      <c r="D288" s="96">
        <f t="shared" ref="D288:D317" si="22">IF(E288="","",IFERROR(ROUND(E288*PenaltyUnit,0), "N/A"))</f>
        <v>102</v>
      </c>
      <c r="E288" s="641">
        <v>0.5</v>
      </c>
      <c r="F288" s="96">
        <f t="shared" si="21"/>
        <v>1018</v>
      </c>
      <c r="G288" s="1038">
        <v>5</v>
      </c>
    </row>
    <row r="289" spans="2:7" s="390" customFormat="1" ht="26.4" x14ac:dyDescent="0.3">
      <c r="B289" s="86" t="s">
        <v>2164</v>
      </c>
      <c r="C289" s="101" t="s">
        <v>2165</v>
      </c>
      <c r="D289" s="96">
        <f t="shared" si="22"/>
        <v>305</v>
      </c>
      <c r="E289" s="641">
        <v>1.5</v>
      </c>
      <c r="F289" s="96">
        <f t="shared" si="21"/>
        <v>1018</v>
      </c>
      <c r="G289" s="1038">
        <v>5</v>
      </c>
    </row>
    <row r="290" spans="2:7" s="390" customFormat="1" ht="26.4" x14ac:dyDescent="0.3">
      <c r="B290" s="86" t="s">
        <v>2164</v>
      </c>
      <c r="C290" s="101" t="s">
        <v>2166</v>
      </c>
      <c r="D290" s="96">
        <f t="shared" si="22"/>
        <v>102</v>
      </c>
      <c r="E290" s="641">
        <v>0.5</v>
      </c>
      <c r="F290" s="96">
        <f t="shared" si="21"/>
        <v>1018</v>
      </c>
      <c r="G290" s="1038">
        <v>5</v>
      </c>
    </row>
    <row r="291" spans="2:7" s="390" customFormat="1" x14ac:dyDescent="0.3">
      <c r="B291" s="86">
        <v>36</v>
      </c>
      <c r="C291" s="101" t="s">
        <v>2167</v>
      </c>
      <c r="D291" s="96">
        <f t="shared" si="22"/>
        <v>102</v>
      </c>
      <c r="E291" s="641">
        <v>0.5</v>
      </c>
      <c r="F291" s="96">
        <f t="shared" si="21"/>
        <v>1018</v>
      </c>
      <c r="G291" s="1038">
        <v>5</v>
      </c>
    </row>
    <row r="292" spans="2:7" s="390" customFormat="1" x14ac:dyDescent="0.3">
      <c r="B292" s="86">
        <v>36</v>
      </c>
      <c r="C292" s="101" t="s">
        <v>2168</v>
      </c>
      <c r="D292" s="96">
        <f t="shared" si="22"/>
        <v>102</v>
      </c>
      <c r="E292" s="641">
        <v>0.5</v>
      </c>
      <c r="F292" s="96">
        <f t="shared" si="21"/>
        <v>1018</v>
      </c>
      <c r="G292" s="1038">
        <v>5</v>
      </c>
    </row>
    <row r="293" spans="2:7" s="390" customFormat="1" x14ac:dyDescent="0.3">
      <c r="B293" s="86">
        <v>37</v>
      </c>
      <c r="C293" s="101" t="s">
        <v>2169</v>
      </c>
      <c r="D293" s="96">
        <f t="shared" si="22"/>
        <v>407</v>
      </c>
      <c r="E293" s="1038">
        <v>2</v>
      </c>
      <c r="F293" s="96">
        <f t="shared" si="21"/>
        <v>4070</v>
      </c>
      <c r="G293" s="1038">
        <v>20</v>
      </c>
    </row>
    <row r="294" spans="2:7" s="390" customFormat="1" x14ac:dyDescent="0.3">
      <c r="B294" s="86">
        <v>37</v>
      </c>
      <c r="C294" s="101" t="s">
        <v>2170</v>
      </c>
      <c r="D294" s="96">
        <f t="shared" si="22"/>
        <v>102</v>
      </c>
      <c r="E294" s="641">
        <v>0.5</v>
      </c>
      <c r="F294" s="96">
        <f t="shared" si="21"/>
        <v>4070</v>
      </c>
      <c r="G294" s="1038">
        <v>20</v>
      </c>
    </row>
    <row r="295" spans="2:7" s="390" customFormat="1" x14ac:dyDescent="0.3">
      <c r="B295" s="86">
        <v>38</v>
      </c>
      <c r="C295" s="101" t="s">
        <v>2171</v>
      </c>
      <c r="D295" s="96">
        <f t="shared" si="22"/>
        <v>407</v>
      </c>
      <c r="E295" s="1038">
        <v>2</v>
      </c>
      <c r="F295" s="96">
        <f t="shared" si="21"/>
        <v>2035</v>
      </c>
      <c r="G295" s="1038">
        <v>10</v>
      </c>
    </row>
    <row r="296" spans="2:7" s="390" customFormat="1" x14ac:dyDescent="0.3">
      <c r="B296" s="86">
        <v>38</v>
      </c>
      <c r="C296" s="101" t="s">
        <v>2172</v>
      </c>
      <c r="D296" s="96">
        <f t="shared" si="22"/>
        <v>102</v>
      </c>
      <c r="E296" s="641">
        <v>0.5</v>
      </c>
      <c r="F296" s="96">
        <f t="shared" si="21"/>
        <v>2035</v>
      </c>
      <c r="G296" s="1038">
        <v>10</v>
      </c>
    </row>
    <row r="297" spans="2:7" s="390" customFormat="1" x14ac:dyDescent="0.3">
      <c r="B297" s="86" t="s">
        <v>1129</v>
      </c>
      <c r="C297" s="101" t="s">
        <v>2173</v>
      </c>
      <c r="D297" s="96">
        <f t="shared" si="22"/>
        <v>305</v>
      </c>
      <c r="E297" s="641">
        <v>1.5</v>
      </c>
      <c r="F297" s="96">
        <f t="shared" si="21"/>
        <v>1018</v>
      </c>
      <c r="G297" s="1038">
        <v>5</v>
      </c>
    </row>
    <row r="298" spans="2:7" s="390" customFormat="1" x14ac:dyDescent="0.3">
      <c r="B298" s="86" t="s">
        <v>1129</v>
      </c>
      <c r="C298" s="101" t="s">
        <v>2174</v>
      </c>
      <c r="D298" s="96">
        <f t="shared" si="22"/>
        <v>102</v>
      </c>
      <c r="E298" s="641">
        <v>0.5</v>
      </c>
      <c r="F298" s="96">
        <f t="shared" si="21"/>
        <v>1018</v>
      </c>
      <c r="G298" s="1038">
        <v>5</v>
      </c>
    </row>
    <row r="299" spans="2:7" s="390" customFormat="1" ht="15.6" customHeight="1" x14ac:dyDescent="0.3">
      <c r="B299" s="86" t="s">
        <v>2175</v>
      </c>
      <c r="C299" s="101" t="s">
        <v>2176</v>
      </c>
      <c r="D299" s="96">
        <f t="shared" si="22"/>
        <v>305</v>
      </c>
      <c r="E299" s="641">
        <v>1.5</v>
      </c>
      <c r="F299" s="96">
        <f t="shared" si="21"/>
        <v>1018</v>
      </c>
      <c r="G299" s="1038">
        <v>5</v>
      </c>
    </row>
    <row r="300" spans="2:7" s="390" customFormat="1" ht="16.8" customHeight="1" x14ac:dyDescent="0.3">
      <c r="B300" s="86" t="s">
        <v>2175</v>
      </c>
      <c r="C300" s="101" t="s">
        <v>2177</v>
      </c>
      <c r="D300" s="96">
        <f t="shared" si="22"/>
        <v>102</v>
      </c>
      <c r="E300" s="641">
        <v>0.5</v>
      </c>
      <c r="F300" s="96">
        <f t="shared" si="21"/>
        <v>1018</v>
      </c>
      <c r="G300" s="1038">
        <v>5</v>
      </c>
    </row>
    <row r="301" spans="2:7" s="390" customFormat="1" x14ac:dyDescent="0.3">
      <c r="B301" s="86" t="s">
        <v>2178</v>
      </c>
      <c r="C301" s="101" t="s">
        <v>2179</v>
      </c>
      <c r="D301" s="96">
        <f t="shared" si="22"/>
        <v>305</v>
      </c>
      <c r="E301" s="641">
        <v>1.5</v>
      </c>
      <c r="F301" s="96">
        <f t="shared" si="21"/>
        <v>1018</v>
      </c>
      <c r="G301" s="1038">
        <v>5</v>
      </c>
    </row>
    <row r="302" spans="2:7" s="390" customFormat="1" x14ac:dyDescent="0.3">
      <c r="B302" s="86" t="s">
        <v>2178</v>
      </c>
      <c r="C302" s="101" t="s">
        <v>2180</v>
      </c>
      <c r="D302" s="96">
        <f t="shared" si="22"/>
        <v>102</v>
      </c>
      <c r="E302" s="641">
        <v>0.5</v>
      </c>
      <c r="F302" s="96">
        <f t="shared" si="21"/>
        <v>1018</v>
      </c>
      <c r="G302" s="1038">
        <v>5</v>
      </c>
    </row>
    <row r="303" spans="2:7" s="390" customFormat="1" x14ac:dyDescent="0.3">
      <c r="B303" s="86">
        <v>40</v>
      </c>
      <c r="C303" s="101" t="s">
        <v>2181</v>
      </c>
      <c r="D303" s="96">
        <f t="shared" si="22"/>
        <v>204</v>
      </c>
      <c r="E303" s="1038">
        <v>1</v>
      </c>
      <c r="F303" s="96">
        <f t="shared" si="21"/>
        <v>1018</v>
      </c>
      <c r="G303" s="1038">
        <v>5</v>
      </c>
    </row>
    <row r="304" spans="2:7" x14ac:dyDescent="0.3">
      <c r="B304" s="86">
        <v>40</v>
      </c>
      <c r="C304" s="101" t="s">
        <v>2182</v>
      </c>
      <c r="D304" s="96">
        <f t="shared" si="22"/>
        <v>102</v>
      </c>
      <c r="E304" s="641">
        <v>0.5</v>
      </c>
      <c r="F304" s="96">
        <f t="shared" si="21"/>
        <v>1018</v>
      </c>
      <c r="G304" s="1038">
        <v>5</v>
      </c>
    </row>
    <row r="305" spans="2:7" ht="26.4" x14ac:dyDescent="0.3">
      <c r="B305" s="86">
        <v>41</v>
      </c>
      <c r="C305" s="101" t="s">
        <v>2183</v>
      </c>
      <c r="D305" s="407" t="str">
        <f t="shared" si="22"/>
        <v>N/A</v>
      </c>
      <c r="E305" s="641" t="s">
        <v>62</v>
      </c>
      <c r="F305" s="96">
        <f t="shared" si="21"/>
        <v>1018</v>
      </c>
      <c r="G305" s="1038">
        <v>5</v>
      </c>
    </row>
    <row r="306" spans="2:7" ht="26.4" x14ac:dyDescent="0.3">
      <c r="B306" s="86">
        <v>43</v>
      </c>
      <c r="C306" s="101" t="s">
        <v>2184</v>
      </c>
      <c r="D306" s="96">
        <f t="shared" si="22"/>
        <v>305</v>
      </c>
      <c r="E306" s="641">
        <v>1.5</v>
      </c>
      <c r="F306" s="96">
        <f t="shared" si="21"/>
        <v>1018</v>
      </c>
      <c r="G306" s="1038">
        <v>5</v>
      </c>
    </row>
    <row r="307" spans="2:7" ht="26.4" x14ac:dyDescent="0.3">
      <c r="B307" s="86">
        <v>43</v>
      </c>
      <c r="C307" s="101" t="s">
        <v>2185</v>
      </c>
      <c r="D307" s="96">
        <f t="shared" si="22"/>
        <v>102</v>
      </c>
      <c r="E307" s="641">
        <v>0.5</v>
      </c>
      <c r="F307" s="96">
        <f t="shared" si="21"/>
        <v>1018</v>
      </c>
      <c r="G307" s="1038">
        <v>5</v>
      </c>
    </row>
    <row r="308" spans="2:7" ht="66" x14ac:dyDescent="0.3">
      <c r="B308" s="86" t="s">
        <v>1609</v>
      </c>
      <c r="C308" s="101" t="s">
        <v>2186</v>
      </c>
      <c r="D308" s="407" t="str">
        <f t="shared" si="22"/>
        <v>N/A</v>
      </c>
      <c r="E308" s="641" t="s">
        <v>62</v>
      </c>
      <c r="F308" s="96">
        <f t="shared" si="21"/>
        <v>1018</v>
      </c>
      <c r="G308" s="1038">
        <v>5</v>
      </c>
    </row>
    <row r="309" spans="2:7" x14ac:dyDescent="0.3">
      <c r="B309" s="86">
        <v>45</v>
      </c>
      <c r="C309" s="101" t="s">
        <v>2187</v>
      </c>
      <c r="D309" s="96">
        <f t="shared" si="22"/>
        <v>305</v>
      </c>
      <c r="E309" s="641">
        <v>1.5</v>
      </c>
      <c r="F309" s="96">
        <f t="shared" si="21"/>
        <v>1018</v>
      </c>
      <c r="G309" s="1038">
        <v>5</v>
      </c>
    </row>
    <row r="310" spans="2:7" x14ac:dyDescent="0.3">
      <c r="B310" s="86">
        <v>45</v>
      </c>
      <c r="C310" s="101" t="s">
        <v>2188</v>
      </c>
      <c r="D310" s="96">
        <f t="shared" si="22"/>
        <v>102</v>
      </c>
      <c r="E310" s="641">
        <v>0.5</v>
      </c>
      <c r="F310" s="96">
        <f t="shared" si="21"/>
        <v>1018</v>
      </c>
      <c r="G310" s="1038">
        <v>5</v>
      </c>
    </row>
    <row r="311" spans="2:7" x14ac:dyDescent="0.3">
      <c r="B311" s="86">
        <v>46</v>
      </c>
      <c r="C311" s="101" t="s">
        <v>2189</v>
      </c>
      <c r="D311" s="96">
        <f t="shared" si="22"/>
        <v>204</v>
      </c>
      <c r="E311" s="1038">
        <v>1</v>
      </c>
      <c r="F311" s="96">
        <f t="shared" si="21"/>
        <v>1018</v>
      </c>
      <c r="G311" s="1038">
        <v>5</v>
      </c>
    </row>
    <row r="312" spans="2:7" x14ac:dyDescent="0.3">
      <c r="B312" s="86">
        <v>46</v>
      </c>
      <c r="C312" s="101" t="s">
        <v>2190</v>
      </c>
      <c r="D312" s="96">
        <f t="shared" si="22"/>
        <v>102</v>
      </c>
      <c r="E312" s="641">
        <v>0.5</v>
      </c>
      <c r="F312" s="96">
        <f t="shared" ref="F312:F317" si="23">IF(G312="","",IFERROR(ROUND(G312*PenaltyUnit,0), "N/A"))</f>
        <v>1018</v>
      </c>
      <c r="G312" s="1038">
        <v>5</v>
      </c>
    </row>
    <row r="313" spans="2:7" ht="66" customHeight="1" x14ac:dyDescent="0.3">
      <c r="B313" s="86" t="s">
        <v>88</v>
      </c>
      <c r="C313" s="101" t="s">
        <v>2191</v>
      </c>
      <c r="D313" s="407" t="str">
        <f t="shared" si="22"/>
        <v>N/A</v>
      </c>
      <c r="E313" s="641" t="s">
        <v>62</v>
      </c>
      <c r="F313" s="96">
        <f t="shared" si="23"/>
        <v>1018</v>
      </c>
      <c r="G313" s="1038">
        <v>5</v>
      </c>
    </row>
    <row r="314" spans="2:7" x14ac:dyDescent="0.3">
      <c r="B314" s="86" t="s">
        <v>161</v>
      </c>
      <c r="C314" s="101" t="s">
        <v>2192</v>
      </c>
      <c r="D314" s="96">
        <f t="shared" si="22"/>
        <v>204</v>
      </c>
      <c r="E314" s="1038">
        <v>1</v>
      </c>
      <c r="F314" s="96">
        <f t="shared" si="23"/>
        <v>1018</v>
      </c>
      <c r="G314" s="1038">
        <v>5</v>
      </c>
    </row>
    <row r="315" spans="2:7" x14ac:dyDescent="0.3">
      <c r="B315" s="86" t="s">
        <v>161</v>
      </c>
      <c r="C315" s="101" t="s">
        <v>2193</v>
      </c>
      <c r="D315" s="96">
        <f t="shared" si="22"/>
        <v>102</v>
      </c>
      <c r="E315" s="744">
        <v>0.5</v>
      </c>
      <c r="F315" s="96">
        <f t="shared" si="23"/>
        <v>1018</v>
      </c>
      <c r="G315" s="1038">
        <v>5</v>
      </c>
    </row>
    <row r="316" spans="2:7" x14ac:dyDescent="0.3">
      <c r="B316" s="86" t="s">
        <v>1123</v>
      </c>
      <c r="C316" s="101" t="s">
        <v>2194</v>
      </c>
      <c r="D316" s="96">
        <f t="shared" si="22"/>
        <v>407</v>
      </c>
      <c r="E316" s="1038">
        <v>2</v>
      </c>
      <c r="F316" s="96">
        <f t="shared" si="23"/>
        <v>2035</v>
      </c>
      <c r="G316" s="1038">
        <v>10</v>
      </c>
    </row>
    <row r="317" spans="2:7" x14ac:dyDescent="0.3">
      <c r="B317" s="132" t="s">
        <v>1123</v>
      </c>
      <c r="C317" s="113" t="s">
        <v>2195</v>
      </c>
      <c r="D317" s="96">
        <f t="shared" si="22"/>
        <v>102</v>
      </c>
      <c r="E317" s="744">
        <v>0.5</v>
      </c>
      <c r="F317" s="96">
        <f t="shared" si="23"/>
        <v>2035</v>
      </c>
      <c r="G317" s="1038">
        <v>10</v>
      </c>
    </row>
    <row r="318" spans="2:7" ht="24.9" customHeight="1" x14ac:dyDescent="0.3">
      <c r="B318" s="818" t="s">
        <v>3991</v>
      </c>
      <c r="C318" s="819"/>
      <c r="D318" s="819"/>
      <c r="E318" s="819"/>
      <c r="F318" s="819"/>
      <c r="G318" s="820"/>
    </row>
    <row r="319" spans="2:7" ht="39.6" x14ac:dyDescent="0.3">
      <c r="B319" s="246">
        <v>11</v>
      </c>
      <c r="C319" s="110" t="s">
        <v>2196</v>
      </c>
      <c r="D319" s="411" t="str">
        <f t="shared" ref="D319:D325" si="24">IF(E319="","",IFERROR(ROUND(E319*PenaltyUnit,0), "N/A"))</f>
        <v>N/A</v>
      </c>
      <c r="E319" s="412" t="s">
        <v>62</v>
      </c>
      <c r="F319" s="96">
        <f t="shared" ref="F319:F325" si="25">IF(G319="","",IFERROR(ROUND(G319*PenaltyUnit,0), "N/A"))</f>
        <v>2035</v>
      </c>
      <c r="G319" s="1038">
        <v>10</v>
      </c>
    </row>
    <row r="320" spans="2:7" ht="26.4" x14ac:dyDescent="0.3">
      <c r="B320" s="124">
        <v>12</v>
      </c>
      <c r="C320" s="101" t="s">
        <v>2197</v>
      </c>
      <c r="D320" s="407" t="str">
        <f t="shared" si="24"/>
        <v>N/A</v>
      </c>
      <c r="E320" s="641" t="s">
        <v>62</v>
      </c>
      <c r="F320" s="96">
        <f t="shared" si="25"/>
        <v>2035</v>
      </c>
      <c r="G320" s="1038">
        <v>10</v>
      </c>
    </row>
    <row r="321" spans="2:17" ht="26.4" x14ac:dyDescent="0.3">
      <c r="B321" s="124">
        <v>13</v>
      </c>
      <c r="C321" s="101" t="s">
        <v>2198</v>
      </c>
      <c r="D321" s="407" t="str">
        <f t="shared" si="24"/>
        <v>N/A</v>
      </c>
      <c r="E321" s="641" t="s">
        <v>62</v>
      </c>
      <c r="F321" s="96">
        <f t="shared" si="25"/>
        <v>2035</v>
      </c>
      <c r="G321" s="1038">
        <v>10</v>
      </c>
    </row>
    <row r="322" spans="2:17" ht="26.4" x14ac:dyDescent="0.3">
      <c r="B322" s="124">
        <v>14</v>
      </c>
      <c r="C322" s="101" t="s">
        <v>2199</v>
      </c>
      <c r="D322" s="407" t="str">
        <f t="shared" si="24"/>
        <v>N/A</v>
      </c>
      <c r="E322" s="641" t="s">
        <v>62</v>
      </c>
      <c r="F322" s="96">
        <f t="shared" si="25"/>
        <v>4070</v>
      </c>
      <c r="G322" s="1038">
        <v>20</v>
      </c>
    </row>
    <row r="323" spans="2:17" ht="26.4" x14ac:dyDescent="0.3">
      <c r="B323" s="124">
        <v>15</v>
      </c>
      <c r="C323" s="101" t="s">
        <v>2200</v>
      </c>
      <c r="D323" s="407" t="str">
        <f t="shared" si="24"/>
        <v>N/A</v>
      </c>
      <c r="E323" s="641" t="s">
        <v>62</v>
      </c>
      <c r="F323" s="96">
        <f t="shared" si="25"/>
        <v>4070</v>
      </c>
      <c r="G323" s="1038">
        <v>20</v>
      </c>
    </row>
    <row r="324" spans="2:17" ht="52.8" x14ac:dyDescent="0.3">
      <c r="B324" s="124">
        <v>16</v>
      </c>
      <c r="C324" s="101" t="s">
        <v>2201</v>
      </c>
      <c r="D324" s="407" t="str">
        <f t="shared" si="24"/>
        <v>N/A</v>
      </c>
      <c r="E324" s="641" t="s">
        <v>62</v>
      </c>
      <c r="F324" s="96">
        <f t="shared" si="25"/>
        <v>4070</v>
      </c>
      <c r="G324" s="1038">
        <v>20</v>
      </c>
    </row>
    <row r="325" spans="2:17" ht="26.4" x14ac:dyDescent="0.3">
      <c r="B325" s="123">
        <v>17</v>
      </c>
      <c r="C325" s="113" t="s">
        <v>2202</v>
      </c>
      <c r="D325" s="408" t="str">
        <f t="shared" si="24"/>
        <v>N/A</v>
      </c>
      <c r="E325" s="409" t="s">
        <v>62</v>
      </c>
      <c r="F325" s="96">
        <f t="shared" si="25"/>
        <v>4070</v>
      </c>
      <c r="G325" s="1038">
        <v>20</v>
      </c>
    </row>
    <row r="326" spans="2:17" ht="24.9" customHeight="1" x14ac:dyDescent="0.25">
      <c r="B326" s="930" t="s">
        <v>3990</v>
      </c>
      <c r="C326" s="931"/>
      <c r="D326" s="931"/>
      <c r="E326" s="931"/>
      <c r="F326" s="931"/>
      <c r="G326" s="932"/>
      <c r="I326" s="107"/>
      <c r="J326" s="107"/>
      <c r="K326" s="107"/>
      <c r="L326" s="107"/>
      <c r="M326" s="107"/>
      <c r="N326" s="107"/>
      <c r="O326" s="107"/>
      <c r="P326" s="107"/>
      <c r="Q326" s="107"/>
    </row>
    <row r="327" spans="2:17" ht="26.4" x14ac:dyDescent="0.3">
      <c r="B327" s="808" t="s">
        <v>2203</v>
      </c>
      <c r="C327" s="626" t="s">
        <v>2204</v>
      </c>
      <c r="D327" s="627" t="str">
        <f t="shared" ref="D327:D358" si="26">IF(E327="","",IFERROR(ROUND(E327*PenaltyUnit,0), "N/A"))</f>
        <v/>
      </c>
      <c r="E327" s="628"/>
      <c r="F327" s="627" t="str">
        <f>IF(G327="","",IFERROR(ROUND(G327*PenaltyUnit,0), "N/A"))</f>
        <v/>
      </c>
      <c r="G327" s="629"/>
    </row>
    <row r="328" spans="2:17" x14ac:dyDescent="0.3">
      <c r="B328" s="808"/>
      <c r="C328" s="630" t="s">
        <v>1929</v>
      </c>
      <c r="D328" s="407" t="str">
        <f t="shared" si="26"/>
        <v>N/A</v>
      </c>
      <c r="E328" s="641" t="s">
        <v>62</v>
      </c>
      <c r="F328" s="96">
        <v>50000</v>
      </c>
      <c r="G328" s="642" t="s">
        <v>62</v>
      </c>
    </row>
    <row r="329" spans="2:17" ht="13.95" customHeight="1" x14ac:dyDescent="0.3">
      <c r="B329" s="809"/>
      <c r="C329" s="631" t="s">
        <v>1930</v>
      </c>
      <c r="D329" s="407" t="str">
        <f t="shared" si="26"/>
        <v>N/A</v>
      </c>
      <c r="E329" s="641" t="s">
        <v>62</v>
      </c>
      <c r="F329" s="96">
        <v>10000</v>
      </c>
      <c r="G329" s="642" t="s">
        <v>62</v>
      </c>
    </row>
    <row r="330" spans="2:17" ht="70.95" customHeight="1" x14ac:dyDescent="0.3">
      <c r="B330" s="86">
        <v>9</v>
      </c>
      <c r="C330" s="110" t="s">
        <v>3631</v>
      </c>
      <c r="D330" s="407" t="str">
        <f t="shared" si="26"/>
        <v/>
      </c>
      <c r="E330" s="641"/>
      <c r="F330" s="96">
        <v>10000</v>
      </c>
      <c r="G330" s="642" t="s">
        <v>62</v>
      </c>
    </row>
    <row r="331" spans="2:17" ht="193.2" customHeight="1" x14ac:dyDescent="0.3">
      <c r="B331" s="86" t="s">
        <v>48</v>
      </c>
      <c r="C331" s="101" t="s">
        <v>3982</v>
      </c>
      <c r="D331" s="407" t="str">
        <f t="shared" si="26"/>
        <v>N/A</v>
      </c>
      <c r="E331" s="641" t="s">
        <v>62</v>
      </c>
      <c r="F331" s="96">
        <v>10000</v>
      </c>
      <c r="G331" s="642" t="s">
        <v>62</v>
      </c>
    </row>
    <row r="332" spans="2:17" ht="54.6" customHeight="1" x14ac:dyDescent="0.3">
      <c r="B332" s="86" t="s">
        <v>2205</v>
      </c>
      <c r="C332" s="101" t="s">
        <v>3632</v>
      </c>
      <c r="D332" s="407" t="str">
        <f t="shared" si="26"/>
        <v>N/A</v>
      </c>
      <c r="E332" s="641" t="s">
        <v>62</v>
      </c>
      <c r="F332" s="96">
        <v>10000</v>
      </c>
      <c r="G332" s="642" t="s">
        <v>62</v>
      </c>
    </row>
    <row r="333" spans="2:17" ht="52.8" x14ac:dyDescent="0.3">
      <c r="B333" s="86">
        <v>17</v>
      </c>
      <c r="C333" s="113" t="s">
        <v>2206</v>
      </c>
      <c r="D333" s="407" t="str">
        <f t="shared" si="26"/>
        <v>N/A</v>
      </c>
      <c r="E333" s="641" t="s">
        <v>62</v>
      </c>
      <c r="F333" s="96">
        <v>10000</v>
      </c>
      <c r="G333" s="642" t="s">
        <v>62</v>
      </c>
    </row>
    <row r="334" spans="2:17" ht="26.4" x14ac:dyDescent="0.3">
      <c r="B334" s="921">
        <v>22</v>
      </c>
      <c r="C334" s="648" t="s">
        <v>2207</v>
      </c>
      <c r="D334" s="649" t="str">
        <f t="shared" si="26"/>
        <v/>
      </c>
      <c r="E334" s="650"/>
      <c r="F334" s="649" t="str">
        <f>IF(G334="","",IFERROR(ROUND(G334*PenaltyUnit,0), "N/A"))</f>
        <v/>
      </c>
      <c r="G334" s="651"/>
    </row>
    <row r="335" spans="2:17" x14ac:dyDescent="0.3">
      <c r="B335" s="921"/>
      <c r="C335" s="630" t="s">
        <v>1929</v>
      </c>
      <c r="D335" s="407" t="str">
        <f t="shared" si="26"/>
        <v>N/A</v>
      </c>
      <c r="E335" s="641" t="s">
        <v>62</v>
      </c>
      <c r="F335" s="96">
        <v>25000</v>
      </c>
      <c r="G335" s="642" t="s">
        <v>62</v>
      </c>
    </row>
    <row r="336" spans="2:17" x14ac:dyDescent="0.3">
      <c r="B336" s="921"/>
      <c r="C336" s="631" t="s">
        <v>1930</v>
      </c>
      <c r="D336" s="407" t="str">
        <f t="shared" si="26"/>
        <v>N/A</v>
      </c>
      <c r="E336" s="641" t="s">
        <v>62</v>
      </c>
      <c r="F336" s="96">
        <v>5000</v>
      </c>
      <c r="G336" s="642" t="s">
        <v>62</v>
      </c>
    </row>
    <row r="337" spans="2:7" ht="39.6" x14ac:dyDescent="0.3">
      <c r="B337" s="86" t="s">
        <v>1188</v>
      </c>
      <c r="C337" s="110" t="s">
        <v>2208</v>
      </c>
      <c r="D337" s="407" t="str">
        <f t="shared" si="26"/>
        <v>N/A</v>
      </c>
      <c r="E337" s="641" t="s">
        <v>62</v>
      </c>
      <c r="F337" s="96">
        <v>10000</v>
      </c>
      <c r="G337" s="642" t="s">
        <v>62</v>
      </c>
    </row>
    <row r="338" spans="2:7" ht="26.4" x14ac:dyDescent="0.3">
      <c r="B338" s="86" t="s">
        <v>1384</v>
      </c>
      <c r="C338" s="101" t="s">
        <v>2209</v>
      </c>
      <c r="D338" s="407" t="str">
        <f t="shared" si="26"/>
        <v>N/A</v>
      </c>
      <c r="E338" s="641" t="s">
        <v>62</v>
      </c>
      <c r="F338" s="96">
        <v>10000</v>
      </c>
      <c r="G338" s="642" t="s">
        <v>62</v>
      </c>
    </row>
    <row r="339" spans="2:7" ht="41.25" customHeight="1" x14ac:dyDescent="0.3">
      <c r="B339" s="86">
        <v>29</v>
      </c>
      <c r="C339" s="101" t="s">
        <v>3983</v>
      </c>
      <c r="D339" s="407" t="str">
        <f t="shared" si="26"/>
        <v>N/A</v>
      </c>
      <c r="E339" s="641" t="s">
        <v>62</v>
      </c>
      <c r="F339" s="96">
        <v>5000</v>
      </c>
      <c r="G339" s="642" t="s">
        <v>62</v>
      </c>
    </row>
    <row r="340" spans="2:7" ht="39.6" x14ac:dyDescent="0.3">
      <c r="B340" s="86">
        <v>30</v>
      </c>
      <c r="C340" s="101" t="s">
        <v>2210</v>
      </c>
      <c r="D340" s="407" t="str">
        <f t="shared" si="26"/>
        <v>N/A</v>
      </c>
      <c r="E340" s="641" t="s">
        <v>62</v>
      </c>
      <c r="F340" s="96">
        <v>5000</v>
      </c>
      <c r="G340" s="642" t="s">
        <v>62</v>
      </c>
    </row>
    <row r="341" spans="2:7" ht="26.4" x14ac:dyDescent="0.3">
      <c r="B341" s="86">
        <v>41</v>
      </c>
      <c r="C341" s="101" t="s">
        <v>2211</v>
      </c>
      <c r="D341" s="407" t="str">
        <f t="shared" si="26"/>
        <v>N/A</v>
      </c>
      <c r="E341" s="641" t="s">
        <v>62</v>
      </c>
      <c r="F341" s="96">
        <v>5000</v>
      </c>
      <c r="G341" s="642" t="s">
        <v>62</v>
      </c>
    </row>
    <row r="342" spans="2:7" ht="26.4" x14ac:dyDescent="0.3">
      <c r="B342" s="86">
        <v>42</v>
      </c>
      <c r="C342" s="101" t="s">
        <v>2212</v>
      </c>
      <c r="D342" s="407" t="str">
        <f t="shared" si="26"/>
        <v>N/A</v>
      </c>
      <c r="E342" s="641" t="s">
        <v>62</v>
      </c>
      <c r="F342" s="96">
        <v>1500</v>
      </c>
      <c r="G342" s="642" t="s">
        <v>62</v>
      </c>
    </row>
    <row r="343" spans="2:7" ht="26.4" x14ac:dyDescent="0.3">
      <c r="B343" s="86">
        <v>43</v>
      </c>
      <c r="C343" s="113" t="s">
        <v>2213</v>
      </c>
      <c r="D343" s="407" t="str">
        <f t="shared" si="26"/>
        <v>N/A</v>
      </c>
      <c r="E343" s="641" t="s">
        <v>62</v>
      </c>
      <c r="F343" s="96">
        <v>5000</v>
      </c>
      <c r="G343" s="642" t="s">
        <v>62</v>
      </c>
    </row>
    <row r="344" spans="2:7" ht="26.4" x14ac:dyDescent="0.3">
      <c r="B344" s="921">
        <v>58</v>
      </c>
      <c r="C344" s="648" t="s">
        <v>2214</v>
      </c>
      <c r="D344" s="649" t="str">
        <f t="shared" si="26"/>
        <v/>
      </c>
      <c r="E344" s="650"/>
      <c r="F344" s="649" t="str">
        <f>IF(G344="","",IFERROR(ROUND(G344*PenaltyUnit,0), "N/A"))</f>
        <v/>
      </c>
      <c r="G344" s="651"/>
    </row>
    <row r="345" spans="2:7" x14ac:dyDescent="0.3">
      <c r="B345" s="921"/>
      <c r="C345" s="630" t="s">
        <v>1929</v>
      </c>
      <c r="D345" s="407" t="str">
        <f t="shared" si="26"/>
        <v>N/A</v>
      </c>
      <c r="E345" s="641" t="s">
        <v>62</v>
      </c>
      <c r="F345" s="96">
        <v>500000</v>
      </c>
      <c r="G345" s="642" t="s">
        <v>62</v>
      </c>
    </row>
    <row r="346" spans="2:7" x14ac:dyDescent="0.3">
      <c r="B346" s="921"/>
      <c r="C346" s="630" t="s">
        <v>1930</v>
      </c>
      <c r="D346" s="407" t="str">
        <f t="shared" si="26"/>
        <v>N/A</v>
      </c>
      <c r="E346" s="641" t="s">
        <v>62</v>
      </c>
      <c r="F346" s="96">
        <v>50000</v>
      </c>
      <c r="G346" s="642" t="s">
        <v>62</v>
      </c>
    </row>
    <row r="347" spans="2:7" ht="26.4" x14ac:dyDescent="0.3">
      <c r="B347" s="921">
        <v>63</v>
      </c>
      <c r="C347" s="648" t="s">
        <v>2215</v>
      </c>
      <c r="D347" s="649" t="str">
        <f t="shared" si="26"/>
        <v/>
      </c>
      <c r="E347" s="650"/>
      <c r="F347" s="649" t="str">
        <f>IF(G347="","",IFERROR(ROUND(G347*PenaltyUnit,0), "N/A"))</f>
        <v/>
      </c>
      <c r="G347" s="651"/>
    </row>
    <row r="348" spans="2:7" x14ac:dyDescent="0.3">
      <c r="B348" s="921"/>
      <c r="C348" s="630" t="s">
        <v>1929</v>
      </c>
      <c r="D348" s="407" t="str">
        <f t="shared" si="26"/>
        <v>N/A</v>
      </c>
      <c r="E348" s="641" t="s">
        <v>62</v>
      </c>
      <c r="F348" s="96">
        <v>1500000</v>
      </c>
      <c r="G348" s="642" t="s">
        <v>62</v>
      </c>
    </row>
    <row r="349" spans="2:7" x14ac:dyDescent="0.3">
      <c r="B349" s="921"/>
      <c r="C349" s="630" t="s">
        <v>1930</v>
      </c>
      <c r="D349" s="407" t="str">
        <f t="shared" si="26"/>
        <v>N/A</v>
      </c>
      <c r="E349" s="641" t="s">
        <v>62</v>
      </c>
      <c r="F349" s="96">
        <v>150000</v>
      </c>
      <c r="G349" s="642" t="s">
        <v>62</v>
      </c>
    </row>
    <row r="350" spans="2:7" ht="26.4" x14ac:dyDescent="0.3">
      <c r="B350" s="921">
        <v>73</v>
      </c>
      <c r="C350" s="648" t="s">
        <v>2216</v>
      </c>
      <c r="D350" s="649" t="str">
        <f t="shared" si="26"/>
        <v/>
      </c>
      <c r="E350" s="650"/>
      <c r="F350" s="649" t="str">
        <f>IF(G350="","",IFERROR(ROUND(G350*PenaltyUnit,0), "N/A"))</f>
        <v/>
      </c>
      <c r="G350" s="651"/>
    </row>
    <row r="351" spans="2:7" x14ac:dyDescent="0.3">
      <c r="B351" s="921"/>
      <c r="C351" s="630" t="s">
        <v>1929</v>
      </c>
      <c r="D351" s="407" t="str">
        <f t="shared" si="26"/>
        <v>N/A</v>
      </c>
      <c r="E351" s="641" t="s">
        <v>62</v>
      </c>
      <c r="F351" s="96">
        <v>100000</v>
      </c>
      <c r="G351" s="642" t="s">
        <v>62</v>
      </c>
    </row>
    <row r="352" spans="2:7" x14ac:dyDescent="0.3">
      <c r="B352" s="921"/>
      <c r="C352" s="630" t="s">
        <v>1930</v>
      </c>
      <c r="D352" s="407" t="str">
        <f t="shared" si="26"/>
        <v>N/A</v>
      </c>
      <c r="E352" s="641" t="s">
        <v>62</v>
      </c>
      <c r="F352" s="96">
        <v>20000</v>
      </c>
      <c r="G352" s="642" t="s">
        <v>62</v>
      </c>
    </row>
    <row r="353" spans="2:7" ht="26.4" x14ac:dyDescent="0.3">
      <c r="B353" s="921">
        <v>86</v>
      </c>
      <c r="C353" s="648" t="s">
        <v>2217</v>
      </c>
      <c r="D353" s="649" t="str">
        <f t="shared" si="26"/>
        <v/>
      </c>
      <c r="E353" s="650"/>
      <c r="F353" s="649" t="str">
        <f>IF(G353="","",IFERROR(ROUND(G353*PenaltyUnit,0), "N/A"))</f>
        <v/>
      </c>
      <c r="G353" s="651"/>
    </row>
    <row r="354" spans="2:7" x14ac:dyDescent="0.3">
      <c r="B354" s="921"/>
      <c r="C354" s="630" t="s">
        <v>1929</v>
      </c>
      <c r="D354" s="407" t="str">
        <f t="shared" si="26"/>
        <v>N/A</v>
      </c>
      <c r="E354" s="641" t="s">
        <v>62</v>
      </c>
      <c r="F354" s="96">
        <v>50000</v>
      </c>
      <c r="G354" s="642" t="s">
        <v>62</v>
      </c>
    </row>
    <row r="355" spans="2:7" x14ac:dyDescent="0.3">
      <c r="B355" s="921"/>
      <c r="C355" s="630" t="s">
        <v>1930</v>
      </c>
      <c r="D355" s="407" t="str">
        <f t="shared" si="26"/>
        <v>N/A</v>
      </c>
      <c r="E355" s="641" t="s">
        <v>62</v>
      </c>
      <c r="F355" s="96">
        <v>10000</v>
      </c>
      <c r="G355" s="642" t="s">
        <v>62</v>
      </c>
    </row>
    <row r="356" spans="2:7" ht="26.4" x14ac:dyDescent="0.3">
      <c r="B356" s="921">
        <v>87</v>
      </c>
      <c r="C356" s="648" t="s">
        <v>2218</v>
      </c>
      <c r="D356" s="649" t="str">
        <f t="shared" si="26"/>
        <v/>
      </c>
      <c r="E356" s="650"/>
      <c r="F356" s="649" t="str">
        <f>IF(G356="","",IFERROR(ROUND(G356*PenaltyUnit,0), "N/A"))</f>
        <v/>
      </c>
      <c r="G356" s="651"/>
    </row>
    <row r="357" spans="2:7" x14ac:dyDescent="0.3">
      <c r="B357" s="921"/>
      <c r="C357" s="630" t="s">
        <v>1929</v>
      </c>
      <c r="D357" s="407" t="str">
        <f t="shared" si="26"/>
        <v>N/A</v>
      </c>
      <c r="E357" s="641" t="s">
        <v>62</v>
      </c>
      <c r="F357" s="96">
        <v>50000</v>
      </c>
      <c r="G357" s="642" t="s">
        <v>62</v>
      </c>
    </row>
    <row r="358" spans="2:7" x14ac:dyDescent="0.3">
      <c r="B358" s="921"/>
      <c r="C358" s="630" t="s">
        <v>1930</v>
      </c>
      <c r="D358" s="407" t="str">
        <f t="shared" si="26"/>
        <v>N/A</v>
      </c>
      <c r="E358" s="641" t="s">
        <v>62</v>
      </c>
      <c r="F358" s="96">
        <v>10000</v>
      </c>
      <c r="G358" s="642" t="s">
        <v>62</v>
      </c>
    </row>
    <row r="359" spans="2:7" ht="26.4" x14ac:dyDescent="0.3">
      <c r="B359" s="921">
        <v>90</v>
      </c>
      <c r="C359" s="648" t="s">
        <v>2219</v>
      </c>
      <c r="D359" s="649" t="str">
        <f t="shared" ref="D359:D382" si="27">IF(E359="","",IFERROR(ROUND(E359*PenaltyUnit,0), "N/A"))</f>
        <v/>
      </c>
      <c r="E359" s="650"/>
      <c r="F359" s="649" t="str">
        <f>IF(G359="","",IFERROR(ROUND(G359*PenaltyUnit,0), "N/A"))</f>
        <v/>
      </c>
      <c r="G359" s="651"/>
    </row>
    <row r="360" spans="2:7" x14ac:dyDescent="0.3">
      <c r="B360" s="921"/>
      <c r="C360" s="630" t="s">
        <v>1929</v>
      </c>
      <c r="D360" s="407" t="str">
        <f t="shared" si="27"/>
        <v>N/A</v>
      </c>
      <c r="E360" s="641" t="s">
        <v>62</v>
      </c>
      <c r="F360" s="96">
        <v>1500000</v>
      </c>
      <c r="G360" s="642" t="s">
        <v>62</v>
      </c>
    </row>
    <row r="361" spans="2:7" x14ac:dyDescent="0.3">
      <c r="B361" s="921"/>
      <c r="C361" s="630" t="s">
        <v>1930</v>
      </c>
      <c r="D361" s="407" t="str">
        <f t="shared" si="27"/>
        <v>N/A</v>
      </c>
      <c r="E361" s="641" t="s">
        <v>62</v>
      </c>
      <c r="F361" s="96">
        <v>150000</v>
      </c>
      <c r="G361" s="642" t="s">
        <v>62</v>
      </c>
    </row>
    <row r="362" spans="2:7" ht="66" customHeight="1" x14ac:dyDescent="0.3">
      <c r="B362" s="807" t="s">
        <v>170</v>
      </c>
      <c r="C362" s="648" t="s">
        <v>3633</v>
      </c>
      <c r="D362" s="649" t="str">
        <f t="shared" si="27"/>
        <v/>
      </c>
      <c r="E362" s="650"/>
      <c r="F362" s="649" t="str">
        <f>IF(G362="","",IFERROR(ROUND(G362*PenaltyUnit,0), "N/A"))</f>
        <v/>
      </c>
      <c r="G362" s="651"/>
    </row>
    <row r="363" spans="2:7" x14ac:dyDescent="0.3">
      <c r="B363" s="808"/>
      <c r="C363" s="630" t="s">
        <v>1929</v>
      </c>
      <c r="D363" s="407" t="str">
        <f t="shared" si="27"/>
        <v>N/A</v>
      </c>
      <c r="E363" s="641" t="s">
        <v>62</v>
      </c>
      <c r="F363" s="96">
        <v>100000</v>
      </c>
      <c r="G363" s="642" t="s">
        <v>62</v>
      </c>
    </row>
    <row r="364" spans="2:7" x14ac:dyDescent="0.3">
      <c r="B364" s="809"/>
      <c r="C364" s="630" t="s">
        <v>1930</v>
      </c>
      <c r="D364" s="407" t="str">
        <f t="shared" si="27"/>
        <v>N/A</v>
      </c>
      <c r="E364" s="641" t="s">
        <v>62</v>
      </c>
      <c r="F364" s="96">
        <v>20000</v>
      </c>
      <c r="G364" s="642" t="s">
        <v>62</v>
      </c>
    </row>
    <row r="365" spans="2:7" ht="39.6" x14ac:dyDescent="0.3">
      <c r="B365" s="921" t="s">
        <v>2220</v>
      </c>
      <c r="C365" s="648" t="s">
        <v>2221</v>
      </c>
      <c r="D365" s="649" t="str">
        <f t="shared" si="27"/>
        <v/>
      </c>
      <c r="E365" s="650"/>
      <c r="F365" s="649" t="str">
        <f>IF(G365="","",IFERROR(ROUND(G365*PenaltyUnit,0), "N/A"))</f>
        <v/>
      </c>
      <c r="G365" s="651"/>
    </row>
    <row r="366" spans="2:7" x14ac:dyDescent="0.3">
      <c r="B366" s="921"/>
      <c r="C366" s="630" t="s">
        <v>1929</v>
      </c>
      <c r="D366" s="407" t="str">
        <f t="shared" si="27"/>
        <v>N/A</v>
      </c>
      <c r="E366" s="641" t="s">
        <v>62</v>
      </c>
      <c r="F366" s="96">
        <v>100000</v>
      </c>
      <c r="G366" s="642" t="s">
        <v>62</v>
      </c>
    </row>
    <row r="367" spans="2:7" x14ac:dyDescent="0.3">
      <c r="B367" s="921"/>
      <c r="C367" s="630" t="s">
        <v>1930</v>
      </c>
      <c r="D367" s="407" t="str">
        <f t="shared" si="27"/>
        <v>N/A</v>
      </c>
      <c r="E367" s="641" t="s">
        <v>62</v>
      </c>
      <c r="F367" s="96">
        <v>20000</v>
      </c>
      <c r="G367" s="642" t="s">
        <v>62</v>
      </c>
    </row>
    <row r="368" spans="2:7" ht="69" customHeight="1" x14ac:dyDescent="0.3">
      <c r="B368" s="921" t="s">
        <v>2222</v>
      </c>
      <c r="C368" s="648" t="s">
        <v>3984</v>
      </c>
      <c r="D368" s="649" t="str">
        <f t="shared" si="27"/>
        <v/>
      </c>
      <c r="E368" s="650"/>
      <c r="F368" s="649" t="str">
        <f>IF(G368="","",IFERROR(ROUND(G368*PenaltyUnit,0), "N/A"))</f>
        <v/>
      </c>
      <c r="G368" s="651"/>
    </row>
    <row r="369" spans="2:7" x14ac:dyDescent="0.3">
      <c r="B369" s="921"/>
      <c r="C369" s="630" t="s">
        <v>1929</v>
      </c>
      <c r="D369" s="407" t="str">
        <f t="shared" si="27"/>
        <v>N/A</v>
      </c>
      <c r="E369" s="641" t="s">
        <v>62</v>
      </c>
      <c r="F369" s="96">
        <v>100000</v>
      </c>
      <c r="G369" s="642" t="s">
        <v>62</v>
      </c>
    </row>
    <row r="370" spans="2:7" x14ac:dyDescent="0.3">
      <c r="B370" s="921"/>
      <c r="C370" s="630" t="s">
        <v>1930</v>
      </c>
      <c r="D370" s="407" t="str">
        <f t="shared" si="27"/>
        <v>N/A</v>
      </c>
      <c r="E370" s="641" t="s">
        <v>62</v>
      </c>
      <c r="F370" s="96">
        <v>20000</v>
      </c>
      <c r="G370" s="642" t="s">
        <v>62</v>
      </c>
    </row>
    <row r="371" spans="2:7" ht="26.4" x14ac:dyDescent="0.3">
      <c r="B371" s="921">
        <v>110</v>
      </c>
      <c r="C371" s="648" t="s">
        <v>2223</v>
      </c>
      <c r="D371" s="649" t="str">
        <f t="shared" si="27"/>
        <v/>
      </c>
      <c r="E371" s="650"/>
      <c r="F371" s="649" t="str">
        <f>IF(G371="","",IFERROR(ROUND(G371*PenaltyUnit,0), "N/A"))</f>
        <v/>
      </c>
      <c r="G371" s="651"/>
    </row>
    <row r="372" spans="2:7" x14ac:dyDescent="0.3">
      <c r="B372" s="921"/>
      <c r="C372" s="630" t="s">
        <v>1929</v>
      </c>
      <c r="D372" s="407" t="str">
        <f t="shared" si="27"/>
        <v>N/A</v>
      </c>
      <c r="E372" s="641" t="s">
        <v>62</v>
      </c>
      <c r="F372" s="96">
        <v>50000</v>
      </c>
      <c r="G372" s="642" t="s">
        <v>62</v>
      </c>
    </row>
    <row r="373" spans="2:7" x14ac:dyDescent="0.3">
      <c r="B373" s="921"/>
      <c r="C373" s="630" t="s">
        <v>1930</v>
      </c>
      <c r="D373" s="407" t="str">
        <f t="shared" si="27"/>
        <v>N/A</v>
      </c>
      <c r="E373" s="641" t="s">
        <v>62</v>
      </c>
      <c r="F373" s="96">
        <v>10000</v>
      </c>
      <c r="G373" s="642" t="s">
        <v>62</v>
      </c>
    </row>
    <row r="374" spans="2:7" ht="24.75" customHeight="1" x14ac:dyDescent="0.3">
      <c r="B374" s="921">
        <v>111</v>
      </c>
      <c r="C374" s="648" t="s">
        <v>2224</v>
      </c>
      <c r="D374" s="649" t="str">
        <f t="shared" si="27"/>
        <v/>
      </c>
      <c r="E374" s="650"/>
      <c r="F374" s="649" t="str">
        <f>IF(G374="","",IFERROR(ROUND(G374*PenaltyUnit,0), "N/A"))</f>
        <v/>
      </c>
      <c r="G374" s="651"/>
    </row>
    <row r="375" spans="2:7" x14ac:dyDescent="0.3">
      <c r="B375" s="921"/>
      <c r="C375" s="630" t="s">
        <v>1929</v>
      </c>
      <c r="D375" s="407" t="str">
        <f t="shared" si="27"/>
        <v>N/A</v>
      </c>
      <c r="E375" s="641" t="s">
        <v>62</v>
      </c>
      <c r="F375" s="96">
        <v>100000</v>
      </c>
      <c r="G375" s="642" t="s">
        <v>62</v>
      </c>
    </row>
    <row r="376" spans="2:7" x14ac:dyDescent="0.3">
      <c r="B376" s="921"/>
      <c r="C376" s="630" t="s">
        <v>1930</v>
      </c>
      <c r="D376" s="407" t="str">
        <f t="shared" si="27"/>
        <v>N/A</v>
      </c>
      <c r="E376" s="641" t="s">
        <v>62</v>
      </c>
      <c r="F376" s="96">
        <v>20000</v>
      </c>
      <c r="G376" s="642" t="s">
        <v>62</v>
      </c>
    </row>
    <row r="377" spans="2:7" ht="26.4" x14ac:dyDescent="0.3">
      <c r="B377" s="86">
        <v>118</v>
      </c>
      <c r="C377" s="647" t="s">
        <v>2225</v>
      </c>
      <c r="D377" s="407" t="str">
        <f t="shared" si="27"/>
        <v>N/A</v>
      </c>
      <c r="E377" s="641" t="s">
        <v>62</v>
      </c>
      <c r="F377" s="96">
        <v>5000</v>
      </c>
      <c r="G377" s="642" t="s">
        <v>62</v>
      </c>
    </row>
    <row r="378" spans="2:7" ht="39.6" x14ac:dyDescent="0.3">
      <c r="B378" s="132">
        <v>124</v>
      </c>
      <c r="C378" s="633" t="s">
        <v>2226</v>
      </c>
      <c r="D378" s="407" t="str">
        <f t="shared" si="27"/>
        <v>N/A</v>
      </c>
      <c r="E378" s="641" t="s">
        <v>62</v>
      </c>
      <c r="F378" s="96">
        <v>10000</v>
      </c>
      <c r="G378" s="642" t="s">
        <v>62</v>
      </c>
    </row>
    <row r="379" spans="2:7" ht="26.4" x14ac:dyDescent="0.3">
      <c r="B379" s="643">
        <v>125</v>
      </c>
      <c r="C379" s="634" t="s">
        <v>2227</v>
      </c>
      <c r="D379" s="407" t="str">
        <f t="shared" si="27"/>
        <v>N/A</v>
      </c>
      <c r="E379" s="641" t="s">
        <v>62</v>
      </c>
      <c r="F379" s="96">
        <v>10000</v>
      </c>
      <c r="G379" s="642" t="s">
        <v>62</v>
      </c>
    </row>
    <row r="380" spans="2:7" ht="26.4" x14ac:dyDescent="0.3">
      <c r="B380" s="935">
        <v>126</v>
      </c>
      <c r="C380" s="648" t="s">
        <v>2228</v>
      </c>
      <c r="D380" s="649" t="str">
        <f t="shared" si="27"/>
        <v/>
      </c>
      <c r="E380" s="650"/>
      <c r="F380" s="649" t="str">
        <f>IF(G380="","",IFERROR(ROUND(G380*PenaltyUnit,0), "N/A"))</f>
        <v/>
      </c>
      <c r="G380" s="651"/>
    </row>
    <row r="381" spans="2:7" x14ac:dyDescent="0.3">
      <c r="B381" s="936"/>
      <c r="C381" s="630" t="s">
        <v>1929</v>
      </c>
      <c r="D381" s="407" t="str">
        <f t="shared" si="27"/>
        <v>N/A</v>
      </c>
      <c r="E381" s="641" t="s">
        <v>62</v>
      </c>
      <c r="F381" s="96">
        <v>250000</v>
      </c>
      <c r="G381" s="642" t="s">
        <v>62</v>
      </c>
    </row>
    <row r="382" spans="2:7" x14ac:dyDescent="0.3">
      <c r="B382" s="936"/>
      <c r="C382" s="630" t="s">
        <v>1930</v>
      </c>
      <c r="D382" s="408" t="str">
        <f t="shared" si="27"/>
        <v>N/A</v>
      </c>
      <c r="E382" s="409" t="s">
        <v>62</v>
      </c>
      <c r="F382" s="96">
        <v>50000</v>
      </c>
      <c r="G382" s="410" t="s">
        <v>62</v>
      </c>
    </row>
    <row r="383" spans="2:7" ht="24.9" customHeight="1" x14ac:dyDescent="0.3">
      <c r="B383" s="930" t="s">
        <v>3989</v>
      </c>
      <c r="C383" s="931"/>
      <c r="D383" s="931"/>
      <c r="E383" s="931"/>
      <c r="F383" s="931"/>
      <c r="G383" s="932"/>
    </row>
    <row r="384" spans="2:7" ht="26.4" x14ac:dyDescent="0.3">
      <c r="B384" s="644" t="s">
        <v>2106</v>
      </c>
      <c r="C384" s="118" t="s">
        <v>2229</v>
      </c>
      <c r="D384" s="411" t="str">
        <f>IF(E384="","",IFERROR(ROUND(E384*PenaltyUnit,0), "N/A"))</f>
        <v>N/A</v>
      </c>
      <c r="E384" s="412" t="s">
        <v>62</v>
      </c>
      <c r="F384" s="96">
        <f>IF(G384="","",IFERROR(ROUND(G384*PenaltyUnit,0), "N/A"))</f>
        <v>20351</v>
      </c>
      <c r="G384" s="1038">
        <v>100</v>
      </c>
    </row>
    <row r="385" spans="2:7" ht="26.4" x14ac:dyDescent="0.3">
      <c r="B385" s="643" t="s">
        <v>2109</v>
      </c>
      <c r="C385" s="115" t="s">
        <v>2230</v>
      </c>
      <c r="D385" s="407" t="str">
        <f>IF(E385="","",IFERROR(ROUND(E385*PenaltyUnit,0), "N/A"))</f>
        <v>N/A</v>
      </c>
      <c r="E385" s="641" t="s">
        <v>62</v>
      </c>
      <c r="F385" s="96">
        <f>IF(G385="","",IFERROR(ROUND(G385*PenaltyUnit,0), "N/A"))</f>
        <v>20351</v>
      </c>
      <c r="G385" s="1038">
        <v>100</v>
      </c>
    </row>
    <row r="386" spans="2:7" ht="15" customHeight="1" x14ac:dyDescent="0.3">
      <c r="B386" s="933"/>
      <c r="C386" s="933"/>
      <c r="D386" s="933"/>
      <c r="E386" s="933"/>
      <c r="F386" s="933"/>
      <c r="G386" s="933"/>
    </row>
    <row r="387" spans="2:7" hidden="1" x14ac:dyDescent="0.3">
      <c r="B387" s="391"/>
      <c r="C387" s="756"/>
      <c r="D387" s="392"/>
      <c r="E387" s="757"/>
      <c r="F387" s="393"/>
      <c r="G387" s="758"/>
    </row>
    <row r="388" spans="2:7" hidden="1" x14ac:dyDescent="0.3">
      <c r="B388" s="391"/>
      <c r="C388" s="756"/>
      <c r="D388" s="392"/>
      <c r="E388" s="757"/>
      <c r="F388" s="393"/>
      <c r="G388" s="758"/>
    </row>
    <row r="389" spans="2:7" hidden="1" x14ac:dyDescent="0.3">
      <c r="B389" s="391"/>
      <c r="C389" s="756"/>
      <c r="D389" s="392"/>
      <c r="E389" s="757"/>
      <c r="F389" s="393"/>
      <c r="G389" s="758"/>
    </row>
    <row r="390" spans="2:7" hidden="1" x14ac:dyDescent="0.3">
      <c r="B390" s="391"/>
      <c r="C390" s="756"/>
      <c r="D390" s="392"/>
      <c r="E390" s="757"/>
      <c r="F390" s="393"/>
      <c r="G390" s="758"/>
    </row>
    <row r="391" spans="2:7" hidden="1" x14ac:dyDescent="0.3">
      <c r="B391" s="391"/>
      <c r="C391" s="756"/>
      <c r="D391" s="392"/>
      <c r="E391" s="757"/>
      <c r="F391" s="393"/>
      <c r="G391" s="758"/>
    </row>
    <row r="392" spans="2:7" hidden="1" x14ac:dyDescent="0.3">
      <c r="B392" s="391"/>
      <c r="C392" s="756"/>
      <c r="D392" s="392"/>
      <c r="E392" s="757"/>
      <c r="F392" s="393"/>
      <c r="G392" s="758"/>
    </row>
    <row r="393" spans="2:7" hidden="1" x14ac:dyDescent="0.3">
      <c r="B393" s="391"/>
      <c r="C393" s="756"/>
      <c r="D393" s="392"/>
      <c r="E393" s="757"/>
      <c r="F393" s="393"/>
      <c r="G393" s="758"/>
    </row>
    <row r="394" spans="2:7" hidden="1" x14ac:dyDescent="0.3">
      <c r="B394" s="391"/>
      <c r="C394" s="756"/>
      <c r="D394" s="392"/>
      <c r="E394" s="757"/>
      <c r="F394" s="393"/>
      <c r="G394" s="758"/>
    </row>
    <row r="395" spans="2:7" hidden="1" x14ac:dyDescent="0.3">
      <c r="B395" s="391"/>
      <c r="C395" s="756"/>
      <c r="D395" s="392"/>
      <c r="E395" s="757"/>
      <c r="F395" s="393"/>
      <c r="G395" s="758"/>
    </row>
    <row r="396" spans="2:7" hidden="1" x14ac:dyDescent="0.3">
      <c r="B396" s="391"/>
      <c r="C396" s="756"/>
      <c r="D396" s="392"/>
      <c r="E396" s="757"/>
      <c r="F396" s="393"/>
      <c r="G396" s="758"/>
    </row>
    <row r="397" spans="2:7" hidden="1" x14ac:dyDescent="0.3">
      <c r="B397" s="391"/>
      <c r="C397" s="756"/>
      <c r="D397" s="392"/>
      <c r="E397" s="757"/>
      <c r="F397" s="393"/>
      <c r="G397" s="758"/>
    </row>
    <row r="398" spans="2:7" hidden="1" x14ac:dyDescent="0.3">
      <c r="B398" s="391"/>
      <c r="C398" s="756"/>
      <c r="D398" s="392"/>
      <c r="E398" s="757"/>
      <c r="F398" s="393"/>
      <c r="G398" s="758"/>
    </row>
    <row r="399" spans="2:7" hidden="1" x14ac:dyDescent="0.3">
      <c r="B399" s="391"/>
      <c r="C399" s="756"/>
      <c r="D399" s="392"/>
      <c r="E399" s="757"/>
      <c r="F399" s="393"/>
      <c r="G399" s="758"/>
    </row>
    <row r="400" spans="2:7" hidden="1" x14ac:dyDescent="0.3">
      <c r="B400" s="391"/>
      <c r="C400" s="756"/>
      <c r="D400" s="392"/>
      <c r="E400" s="757"/>
      <c r="F400" s="393"/>
      <c r="G400" s="758"/>
    </row>
    <row r="401" spans="2:7" hidden="1" x14ac:dyDescent="0.3">
      <c r="B401" s="391"/>
      <c r="C401" s="756"/>
      <c r="D401" s="392"/>
      <c r="E401" s="757"/>
      <c r="F401" s="393"/>
      <c r="G401" s="758"/>
    </row>
    <row r="402" spans="2:7" hidden="1" x14ac:dyDescent="0.3">
      <c r="B402" s="391"/>
      <c r="C402" s="756"/>
      <c r="D402" s="392"/>
      <c r="E402" s="757"/>
      <c r="F402" s="393"/>
      <c r="G402" s="758"/>
    </row>
    <row r="403" spans="2:7" hidden="1" x14ac:dyDescent="0.3">
      <c r="B403" s="391"/>
      <c r="C403" s="756"/>
      <c r="D403" s="392"/>
      <c r="E403" s="757"/>
      <c r="F403" s="393"/>
      <c r="G403" s="758"/>
    </row>
    <row r="404" spans="2:7" hidden="1" x14ac:dyDescent="0.3">
      <c r="B404" s="934"/>
      <c r="C404" s="934"/>
      <c r="D404" s="933"/>
      <c r="E404" s="933"/>
      <c r="F404" s="933"/>
      <c r="G404" s="933"/>
    </row>
    <row r="405" spans="2:7" hidden="1" x14ac:dyDescent="0.3">
      <c r="B405" s="759"/>
      <c r="C405" s="760"/>
      <c r="D405" s="394"/>
      <c r="E405" s="761"/>
      <c r="F405" s="395"/>
      <c r="G405" s="762"/>
    </row>
    <row r="406" spans="2:7" hidden="1" x14ac:dyDescent="0.3">
      <c r="B406" s="759"/>
      <c r="C406" s="760"/>
      <c r="D406" s="394"/>
      <c r="E406" s="761"/>
      <c r="F406" s="395"/>
      <c r="G406" s="762"/>
    </row>
    <row r="407" spans="2:7" hidden="1" x14ac:dyDescent="0.3">
      <c r="B407" s="759"/>
      <c r="C407" s="760"/>
      <c r="D407" s="394"/>
      <c r="E407" s="761"/>
      <c r="F407" s="395"/>
      <c r="G407" s="762"/>
    </row>
    <row r="408" spans="2:7" hidden="1" x14ac:dyDescent="0.3">
      <c r="B408" s="759"/>
      <c r="C408" s="760"/>
      <c r="D408" s="394"/>
      <c r="E408" s="761"/>
      <c r="F408" s="395"/>
      <c r="G408" s="762"/>
    </row>
    <row r="409" spans="2:7" s="763" customFormat="1" hidden="1" x14ac:dyDescent="0.3">
      <c r="B409" s="759"/>
      <c r="C409" s="760"/>
      <c r="D409" s="394"/>
      <c r="E409" s="761"/>
      <c r="F409" s="395"/>
      <c r="G409" s="762"/>
    </row>
    <row r="410" spans="2:7" s="764" customFormat="1" hidden="1" x14ac:dyDescent="0.3">
      <c r="B410" s="759"/>
      <c r="C410" s="760"/>
      <c r="D410" s="394"/>
      <c r="E410" s="761"/>
      <c r="F410" s="395"/>
      <c r="G410" s="762"/>
    </row>
    <row r="411" spans="2:7" hidden="1" x14ac:dyDescent="0.3">
      <c r="B411" s="759"/>
      <c r="C411" s="760"/>
      <c r="D411" s="394"/>
      <c r="E411" s="761"/>
      <c r="F411" s="395"/>
      <c r="G411" s="762"/>
    </row>
    <row r="412" spans="2:7" hidden="1" x14ac:dyDescent="0.3">
      <c r="B412" s="759"/>
      <c r="C412" s="760"/>
      <c r="D412" s="394"/>
      <c r="E412" s="761"/>
      <c r="F412" s="395"/>
      <c r="G412" s="762"/>
    </row>
    <row r="413" spans="2:7" hidden="1" x14ac:dyDescent="0.3">
      <c r="B413" s="759"/>
      <c r="C413" s="760"/>
      <c r="D413" s="394"/>
      <c r="E413" s="761"/>
      <c r="F413" s="395"/>
      <c r="G413" s="762"/>
    </row>
    <row r="414" spans="2:7" hidden="1" x14ac:dyDescent="0.3">
      <c r="B414" s="759"/>
      <c r="C414" s="760"/>
      <c r="D414" s="394"/>
      <c r="E414" s="761"/>
      <c r="F414" s="395"/>
      <c r="G414" s="762"/>
    </row>
    <row r="415" spans="2:7" hidden="1" x14ac:dyDescent="0.3">
      <c r="B415" s="759"/>
      <c r="C415" s="760"/>
      <c r="D415" s="394"/>
      <c r="E415" s="761"/>
      <c r="F415" s="395"/>
      <c r="G415" s="762"/>
    </row>
    <row r="416" spans="2:7" hidden="1" x14ac:dyDescent="0.3">
      <c r="B416" s="759"/>
      <c r="C416" s="763"/>
      <c r="D416" s="394"/>
      <c r="E416" s="761"/>
      <c r="F416" s="395"/>
      <c r="G416" s="762"/>
    </row>
    <row r="417" spans="2:7" s="763" customFormat="1" hidden="1" x14ac:dyDescent="0.3">
      <c r="B417" s="759"/>
      <c r="D417" s="394"/>
      <c r="E417" s="761"/>
      <c r="F417" s="395"/>
      <c r="G417" s="762"/>
    </row>
    <row r="418" spans="2:7" hidden="1" x14ac:dyDescent="0.3">
      <c r="B418" s="759"/>
      <c r="C418" s="763"/>
      <c r="D418" s="394"/>
      <c r="E418" s="761"/>
      <c r="F418" s="395"/>
      <c r="G418" s="762"/>
    </row>
    <row r="419" spans="2:7" s="763" customFormat="1" hidden="1" x14ac:dyDescent="0.3">
      <c r="B419" s="759"/>
      <c r="D419" s="394"/>
      <c r="E419" s="761"/>
      <c r="F419" s="395"/>
      <c r="G419" s="762"/>
    </row>
    <row r="420" spans="2:7" s="763" customFormat="1" hidden="1" x14ac:dyDescent="0.3">
      <c r="B420" s="759"/>
      <c r="D420" s="394"/>
      <c r="E420" s="761"/>
      <c r="F420" s="395"/>
      <c r="G420" s="762"/>
    </row>
    <row r="421" spans="2:7" s="763" customFormat="1" hidden="1" x14ac:dyDescent="0.3">
      <c r="B421" s="759"/>
      <c r="D421" s="394"/>
      <c r="E421" s="761"/>
      <c r="F421" s="395"/>
      <c r="G421" s="762"/>
    </row>
    <row r="422" spans="2:7" s="763" customFormat="1" hidden="1" x14ac:dyDescent="0.3">
      <c r="B422" s="759"/>
      <c r="D422" s="394"/>
      <c r="E422" s="761"/>
      <c r="F422" s="395"/>
      <c r="G422" s="762"/>
    </row>
    <row r="423" spans="2:7" hidden="1" x14ac:dyDescent="0.3">
      <c r="D423" s="130"/>
      <c r="F423" s="119"/>
      <c r="G423" s="119"/>
    </row>
    <row r="424" spans="2:7" hidden="1" x14ac:dyDescent="0.3">
      <c r="D424" s="397"/>
      <c r="E424" s="757"/>
      <c r="F424" s="398"/>
      <c r="G424" s="758"/>
    </row>
  </sheetData>
  <mergeCells count="37">
    <mergeCell ref="B318:G318"/>
    <mergeCell ref="B326:G326"/>
    <mergeCell ref="D404:E404"/>
    <mergeCell ref="F404:G404"/>
    <mergeCell ref="B386:C386"/>
    <mergeCell ref="D386:E386"/>
    <mergeCell ref="F386:G386"/>
    <mergeCell ref="B404:C404"/>
    <mergeCell ref="B383:G383"/>
    <mergeCell ref="B359:B361"/>
    <mergeCell ref="B362:B364"/>
    <mergeCell ref="B380:B382"/>
    <mergeCell ref="B365:B367"/>
    <mergeCell ref="B368:B370"/>
    <mergeCell ref="B371:B373"/>
    <mergeCell ref="B374:B376"/>
    <mergeCell ref="B100:B102"/>
    <mergeCell ref="B97:B99"/>
    <mergeCell ref="B103:B105"/>
    <mergeCell ref="B119:G119"/>
    <mergeCell ref="B7:G7"/>
    <mergeCell ref="B8:G8"/>
    <mergeCell ref="B11:G11"/>
    <mergeCell ref="B31:G31"/>
    <mergeCell ref="B1:G1"/>
    <mergeCell ref="D9:E9"/>
    <mergeCell ref="F9:G9"/>
    <mergeCell ref="B9:C10"/>
    <mergeCell ref="B94:B96"/>
    <mergeCell ref="B3:C3"/>
    <mergeCell ref="B356:B358"/>
    <mergeCell ref="B327:B329"/>
    <mergeCell ref="B334:B336"/>
    <mergeCell ref="B344:B346"/>
    <mergeCell ref="B347:B349"/>
    <mergeCell ref="B350:B352"/>
    <mergeCell ref="B353:B355"/>
  </mergeCells>
  <printOptions horizontalCentered="1"/>
  <pageMargins left="0.70866141732283472" right="0.70866141732283472" top="0.74803149606299213" bottom="0.74803149606299213" header="0.31496062992125984" footer="0.31496062992125984"/>
  <pageSetup paperSize="8" scale="58" fitToHeight="0" orientation="portrait" r:id="rId1"/>
  <headerFooter alignWithMargins="0"/>
  <rowBreaks count="6" manualBreakCount="6">
    <brk id="63" max="7" man="1"/>
    <brk id="116" max="7" man="1"/>
    <brk id="207" max="7" man="1"/>
    <brk id="277" max="7" man="1"/>
    <brk id="332" max="7" man="1"/>
    <brk id="386"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6D481-5274-435F-A3F9-86003FF50F49}">
  <dimension ref="A1:L1230"/>
  <sheetViews>
    <sheetView zoomScaleNormal="100" workbookViewId="0">
      <selection activeCell="A6" sqref="A6:XFD6"/>
    </sheetView>
  </sheetViews>
  <sheetFormatPr defaultColWidth="0" defaultRowHeight="14.4" zeroHeight="1" x14ac:dyDescent="0.3"/>
  <cols>
    <col min="1" max="1" width="5.6640625" style="437" customWidth="1"/>
    <col min="2" max="2" width="13.109375" style="437" customWidth="1"/>
    <col min="3" max="3" width="13.5546875" style="437" customWidth="1"/>
    <col min="4" max="4" width="14.44140625" style="437" customWidth="1"/>
    <col min="5" max="5" width="85.88671875" style="437" customWidth="1"/>
    <col min="6" max="6" width="13.88671875" style="437" customWidth="1"/>
    <col min="7" max="11" width="14.6640625" style="437" customWidth="1"/>
    <col min="12" max="12" width="5.6640625" style="437" customWidth="1"/>
    <col min="13" max="16384" width="8.88671875" style="437" hidden="1"/>
  </cols>
  <sheetData>
    <row r="1" spans="1:12" ht="19.95" customHeight="1" x14ac:dyDescent="0.3">
      <c r="B1" s="822" t="s">
        <v>3550</v>
      </c>
      <c r="C1" s="822"/>
      <c r="D1" s="822"/>
      <c r="E1" s="822"/>
      <c r="F1" s="822"/>
      <c r="G1" s="822"/>
      <c r="H1" s="822"/>
      <c r="I1" s="822"/>
      <c r="J1" s="822"/>
      <c r="K1" s="822"/>
    </row>
    <row r="2" spans="1:12" ht="15" customHeight="1" x14ac:dyDescent="0.3">
      <c r="B2" s="172"/>
      <c r="C2" s="156"/>
      <c r="D2" s="165"/>
      <c r="E2" s="149"/>
      <c r="F2" s="296"/>
      <c r="G2" s="296"/>
      <c r="H2" s="281"/>
      <c r="I2" s="156"/>
      <c r="J2" s="170"/>
      <c r="K2" s="156"/>
    </row>
    <row r="3" spans="1:12" ht="15" customHeight="1" x14ac:dyDescent="0.3">
      <c r="B3" s="172"/>
      <c r="C3" s="173"/>
      <c r="D3" s="165"/>
      <c r="E3" s="121" t="str">
        <f>"In accordance with the Monetary Units Act 2004, the value for "&amp;FinYear&amp;" is:"</f>
        <v>In accordance with the Monetary Units Act 2004, the value for 2025-2026 is:</v>
      </c>
      <c r="F3" s="121"/>
      <c r="G3" s="297"/>
      <c r="H3" s="281"/>
      <c r="I3" s="156"/>
      <c r="J3" s="170"/>
      <c r="K3" s="156"/>
    </row>
    <row r="4" spans="1:12" ht="15" customHeight="1" x14ac:dyDescent="0.3">
      <c r="B4" s="172"/>
      <c r="C4" s="173"/>
      <c r="D4" s="165"/>
      <c r="E4" s="78" t="s">
        <v>7</v>
      </c>
      <c r="F4" s="222">
        <f>FeeUnit</f>
        <v>16.809999999999999</v>
      </c>
      <c r="G4" s="298"/>
      <c r="H4" s="281"/>
      <c r="I4" s="156"/>
      <c r="J4" s="170"/>
      <c r="K4" s="156"/>
    </row>
    <row r="5" spans="1:12" ht="15" customHeight="1" x14ac:dyDescent="0.3">
      <c r="B5" s="172"/>
      <c r="C5" s="173"/>
      <c r="D5" s="165"/>
      <c r="E5" s="78" t="s">
        <v>8</v>
      </c>
      <c r="F5" s="222">
        <f>PenaltyUnit</f>
        <v>203.51</v>
      </c>
      <c r="G5" s="297"/>
      <c r="H5" s="281"/>
      <c r="I5" s="156"/>
      <c r="J5" s="170"/>
      <c r="K5" s="156"/>
    </row>
    <row r="6" spans="1:12" ht="15" customHeight="1" x14ac:dyDescent="0.3">
      <c r="B6" s="172"/>
      <c r="C6" s="173"/>
      <c r="D6" s="165"/>
      <c r="E6" s="78"/>
      <c r="F6" s="171"/>
      <c r="G6" s="297"/>
      <c r="H6" s="281"/>
      <c r="I6" s="156"/>
      <c r="J6" s="170"/>
      <c r="K6" s="156"/>
    </row>
    <row r="7" spans="1:12" ht="25.2" customHeight="1" x14ac:dyDescent="0.3">
      <c r="B7" s="797" t="s">
        <v>9</v>
      </c>
      <c r="C7" s="797"/>
      <c r="D7" s="797"/>
      <c r="E7" s="797"/>
      <c r="F7" s="797"/>
      <c r="G7" s="797"/>
      <c r="H7" s="797"/>
      <c r="I7" s="797"/>
      <c r="J7" s="797"/>
      <c r="K7" s="797"/>
    </row>
    <row r="8" spans="1:12" ht="25.2" customHeight="1" x14ac:dyDescent="0.3">
      <c r="B8" s="797" t="s">
        <v>10</v>
      </c>
      <c r="C8" s="797"/>
      <c r="D8" s="797"/>
      <c r="E8" s="797"/>
      <c r="F8" s="797"/>
      <c r="G8" s="797"/>
      <c r="H8" s="797"/>
      <c r="I8" s="797"/>
      <c r="J8" s="797"/>
      <c r="K8" s="797"/>
    </row>
    <row r="9" spans="1:12" ht="91.95" customHeight="1" x14ac:dyDescent="0.3">
      <c r="B9" s="371" t="s">
        <v>72</v>
      </c>
      <c r="C9" s="371" t="s">
        <v>73</v>
      </c>
      <c r="D9" s="372" t="s">
        <v>74</v>
      </c>
      <c r="E9" s="373" t="s">
        <v>75</v>
      </c>
      <c r="F9" s="371" t="s">
        <v>76</v>
      </c>
      <c r="G9" s="374" t="s">
        <v>77</v>
      </c>
      <c r="H9" s="375" t="s">
        <v>78</v>
      </c>
      <c r="I9" s="376" t="str">
        <f>"Infringement Penalty from
"&amp;TEXT(StartDate,"dd-MMM-YYYY")</f>
        <v>Infringement Penalty from
01-Jul-2025</v>
      </c>
      <c r="J9" s="375" t="s">
        <v>79</v>
      </c>
      <c r="K9" s="377" t="str">
        <f>"Maximum Court Fine from
"&amp;TEXT(StartDate,"dd-MMM-YYYY")</f>
        <v>Maximum Court Fine from
01-Jul-2025</v>
      </c>
    </row>
    <row r="10" spans="1:12" ht="74.400000000000006" customHeight="1" x14ac:dyDescent="0.3">
      <c r="A10" s="640"/>
      <c r="B10" s="779"/>
      <c r="C10" s="780"/>
      <c r="D10" s="781"/>
      <c r="E10" s="782"/>
      <c r="F10" s="780"/>
      <c r="G10" s="786" t="s">
        <v>3856</v>
      </c>
      <c r="H10" s="786" t="s">
        <v>3855</v>
      </c>
      <c r="I10" s="783"/>
      <c r="J10" s="784"/>
      <c r="K10" s="785"/>
      <c r="L10" s="640"/>
    </row>
    <row r="11" spans="1:12" ht="19.95" customHeight="1" x14ac:dyDescent="0.3">
      <c r="B11" s="348" t="s">
        <v>3556</v>
      </c>
      <c r="C11" s="349"/>
      <c r="D11" s="350"/>
      <c r="E11" s="349"/>
      <c r="F11" s="351"/>
      <c r="G11" s="352"/>
      <c r="H11" s="353"/>
      <c r="I11" s="354"/>
      <c r="J11" s="355"/>
      <c r="K11" s="356"/>
    </row>
    <row r="12" spans="1:12" ht="19.95" customHeight="1" x14ac:dyDescent="0.3">
      <c r="B12" s="250"/>
      <c r="C12" s="826" t="s">
        <v>80</v>
      </c>
      <c r="D12" s="827"/>
      <c r="E12" s="827"/>
      <c r="F12" s="827"/>
      <c r="G12" s="827"/>
      <c r="H12" s="827"/>
      <c r="I12" s="827"/>
      <c r="J12" s="827"/>
      <c r="K12" s="828"/>
    </row>
    <row r="13" spans="1:12" x14ac:dyDescent="0.3">
      <c r="B13" s="253"/>
      <c r="C13" s="254"/>
      <c r="D13" s="179">
        <v>8322</v>
      </c>
      <c r="E13" s="88" t="s">
        <v>81</v>
      </c>
      <c r="F13" s="180" t="s">
        <v>82</v>
      </c>
      <c r="G13" s="185"/>
      <c r="H13" s="1181">
        <v>1</v>
      </c>
      <c r="I13" s="1192">
        <f>IF($H13="","",IFERROR(ROUND($H13*PenaltyUnit,0), "n/a"))</f>
        <v>204</v>
      </c>
      <c r="J13" s="1179">
        <v>3</v>
      </c>
      <c r="K13" s="1193">
        <f>IF($J13="","",IFERROR(ROUND($J13*PenaltyUnit,0), J13))</f>
        <v>611</v>
      </c>
    </row>
    <row r="14" spans="1:12" x14ac:dyDescent="0.3">
      <c r="B14" s="253"/>
      <c r="C14" s="255"/>
      <c r="D14" s="179">
        <v>8323</v>
      </c>
      <c r="E14" s="88" t="s">
        <v>83</v>
      </c>
      <c r="F14" s="180" t="s">
        <v>84</v>
      </c>
      <c r="G14" s="185"/>
      <c r="H14" s="1181">
        <v>1</v>
      </c>
      <c r="I14" s="1192">
        <f>IF($H14="","",IFERROR(ROUND($H14*PenaltyUnit,0), "n/a"))</f>
        <v>204</v>
      </c>
      <c r="J14" s="1179">
        <v>3</v>
      </c>
      <c r="K14" s="1193">
        <f t="shared" ref="K14:K37" si="0">IF($J14="","",IFERROR(ROUND($J14*PenaltyUnit,0), J14))</f>
        <v>611</v>
      </c>
    </row>
    <row r="15" spans="1:12" ht="39.6" x14ac:dyDescent="0.3">
      <c r="B15" s="253"/>
      <c r="C15" s="255"/>
      <c r="D15" s="1244" t="s">
        <v>62</v>
      </c>
      <c r="E15" s="1241" t="s">
        <v>3033</v>
      </c>
      <c r="F15" s="1235"/>
      <c r="G15" s="1236"/>
      <c r="H15" s="1237"/>
      <c r="I15" s="1238"/>
      <c r="J15" s="1239"/>
      <c r="K15" s="1240" t="str">
        <f t="shared" si="0"/>
        <v/>
      </c>
    </row>
    <row r="16" spans="1:12" x14ac:dyDescent="0.3">
      <c r="B16" s="253"/>
      <c r="C16" s="255"/>
      <c r="D16" s="1245"/>
      <c r="E16" s="1242" t="s">
        <v>85</v>
      </c>
      <c r="F16" s="180">
        <v>34</v>
      </c>
      <c r="G16" s="185"/>
      <c r="H16" s="1181"/>
      <c r="I16" s="1192"/>
      <c r="J16" s="1179">
        <v>20</v>
      </c>
      <c r="K16" s="1193">
        <f t="shared" si="0"/>
        <v>4070</v>
      </c>
    </row>
    <row r="17" spans="2:11" x14ac:dyDescent="0.3">
      <c r="B17" s="253"/>
      <c r="C17" s="255"/>
      <c r="D17" s="1246"/>
      <c r="E17" s="1243" t="s">
        <v>86</v>
      </c>
      <c r="F17" s="180">
        <v>34</v>
      </c>
      <c r="G17" s="185"/>
      <c r="H17" s="1181"/>
      <c r="I17" s="1192"/>
      <c r="J17" s="1179">
        <v>120</v>
      </c>
      <c r="K17" s="1193">
        <f t="shared" si="0"/>
        <v>24421</v>
      </c>
    </row>
    <row r="18" spans="2:11" x14ac:dyDescent="0.3">
      <c r="B18" s="253"/>
      <c r="C18" s="255"/>
      <c r="D18" s="179">
        <v>8324</v>
      </c>
      <c r="E18" s="88" t="s">
        <v>87</v>
      </c>
      <c r="F18" s="180" t="s">
        <v>88</v>
      </c>
      <c r="G18" s="185"/>
      <c r="H18" s="1181">
        <v>2</v>
      </c>
      <c r="I18" s="1192">
        <f t="shared" ref="I18:I37" si="1">IF($H18="","",IFERROR(ROUND($H18*PenaltyUnit,0), "n/a"))</f>
        <v>407</v>
      </c>
      <c r="J18" s="1179">
        <v>10</v>
      </c>
      <c r="K18" s="1193">
        <f t="shared" si="0"/>
        <v>2035</v>
      </c>
    </row>
    <row r="19" spans="2:11" x14ac:dyDescent="0.3">
      <c r="B19" s="253"/>
      <c r="C19" s="255"/>
      <c r="D19" s="179">
        <v>8326</v>
      </c>
      <c r="E19" s="88" t="s">
        <v>89</v>
      </c>
      <c r="F19" s="180" t="s">
        <v>90</v>
      </c>
      <c r="G19" s="1181"/>
      <c r="H19" s="1181">
        <v>2</v>
      </c>
      <c r="I19" s="1192">
        <f t="shared" si="1"/>
        <v>407</v>
      </c>
      <c r="J19" s="1179">
        <v>10</v>
      </c>
      <c r="K19" s="1193">
        <f t="shared" si="0"/>
        <v>2035</v>
      </c>
    </row>
    <row r="20" spans="2:11" x14ac:dyDescent="0.3">
      <c r="B20" s="253"/>
      <c r="C20" s="255"/>
      <c r="D20" s="179">
        <v>2112</v>
      </c>
      <c r="E20" s="88" t="s">
        <v>91</v>
      </c>
      <c r="F20" s="180" t="s">
        <v>92</v>
      </c>
      <c r="G20" s="1181">
        <v>1</v>
      </c>
      <c r="H20" s="1181">
        <v>1</v>
      </c>
      <c r="I20" s="1192">
        <f t="shared" si="1"/>
        <v>204</v>
      </c>
      <c r="J20" s="1179">
        <v>3</v>
      </c>
      <c r="K20" s="1193">
        <f t="shared" si="0"/>
        <v>611</v>
      </c>
    </row>
    <row r="21" spans="2:11" x14ac:dyDescent="0.3">
      <c r="B21" s="253"/>
      <c r="C21" s="255"/>
      <c r="D21" s="179">
        <v>8374</v>
      </c>
      <c r="E21" s="88" t="s">
        <v>93</v>
      </c>
      <c r="F21" s="180" t="s">
        <v>94</v>
      </c>
      <c r="G21" s="1181"/>
      <c r="H21" s="1181">
        <v>1</v>
      </c>
      <c r="I21" s="1192">
        <f t="shared" si="1"/>
        <v>204</v>
      </c>
      <c r="J21" s="1179">
        <v>3</v>
      </c>
      <c r="K21" s="1193">
        <f t="shared" si="0"/>
        <v>611</v>
      </c>
    </row>
    <row r="22" spans="2:11" x14ac:dyDescent="0.3">
      <c r="B22" s="253"/>
      <c r="C22" s="255"/>
      <c r="D22" s="179">
        <v>2115</v>
      </c>
      <c r="E22" s="88" t="s">
        <v>95</v>
      </c>
      <c r="F22" s="180" t="s">
        <v>96</v>
      </c>
      <c r="G22" s="1181"/>
      <c r="H22" s="1181">
        <v>1</v>
      </c>
      <c r="I22" s="1192">
        <f t="shared" si="1"/>
        <v>204</v>
      </c>
      <c r="J22" s="1179">
        <v>3</v>
      </c>
      <c r="K22" s="1193">
        <f t="shared" si="0"/>
        <v>611</v>
      </c>
    </row>
    <row r="23" spans="2:11" x14ac:dyDescent="0.3">
      <c r="B23" s="253"/>
      <c r="C23" s="255"/>
      <c r="D23" s="179">
        <v>2129</v>
      </c>
      <c r="E23" s="88" t="s">
        <v>97</v>
      </c>
      <c r="F23" s="180" t="s">
        <v>98</v>
      </c>
      <c r="G23" s="1181">
        <v>3</v>
      </c>
      <c r="H23" s="1181">
        <v>1</v>
      </c>
      <c r="I23" s="1192">
        <f t="shared" si="1"/>
        <v>204</v>
      </c>
      <c r="J23" s="1179">
        <v>3</v>
      </c>
      <c r="K23" s="1193">
        <f t="shared" si="0"/>
        <v>611</v>
      </c>
    </row>
    <row r="24" spans="2:11" x14ac:dyDescent="0.3">
      <c r="B24" s="253"/>
      <c r="C24" s="255"/>
      <c r="D24" s="179">
        <v>2114</v>
      </c>
      <c r="E24" s="88" t="s">
        <v>99</v>
      </c>
      <c r="F24" s="180" t="s">
        <v>100</v>
      </c>
      <c r="G24" s="1181"/>
      <c r="H24" s="1181">
        <v>1</v>
      </c>
      <c r="I24" s="1192">
        <f t="shared" si="1"/>
        <v>204</v>
      </c>
      <c r="J24" s="1179">
        <v>3</v>
      </c>
      <c r="K24" s="1193">
        <f t="shared" si="0"/>
        <v>611</v>
      </c>
    </row>
    <row r="25" spans="2:11" x14ac:dyDescent="0.3">
      <c r="B25" s="253"/>
      <c r="C25" s="255"/>
      <c r="D25" s="179">
        <v>8377</v>
      </c>
      <c r="E25" s="88" t="s">
        <v>101</v>
      </c>
      <c r="F25" s="180" t="s">
        <v>102</v>
      </c>
      <c r="G25" s="1181">
        <v>3</v>
      </c>
      <c r="H25" s="1181">
        <v>2</v>
      </c>
      <c r="I25" s="1192">
        <f t="shared" si="1"/>
        <v>407</v>
      </c>
      <c r="J25" s="1179">
        <v>10</v>
      </c>
      <c r="K25" s="1193">
        <f t="shared" si="0"/>
        <v>2035</v>
      </c>
    </row>
    <row r="26" spans="2:11" x14ac:dyDescent="0.3">
      <c r="B26" s="253"/>
      <c r="C26" s="255"/>
      <c r="D26" s="179">
        <v>2546</v>
      </c>
      <c r="E26" s="88" t="s">
        <v>107</v>
      </c>
      <c r="F26" s="180">
        <v>60</v>
      </c>
      <c r="G26" s="1181"/>
      <c r="H26" s="1181">
        <v>2</v>
      </c>
      <c r="I26" s="1192">
        <f t="shared" si="1"/>
        <v>407</v>
      </c>
      <c r="J26" s="1179">
        <v>10</v>
      </c>
      <c r="K26" s="1193">
        <f t="shared" si="0"/>
        <v>2035</v>
      </c>
    </row>
    <row r="27" spans="2:11" ht="26.4" x14ac:dyDescent="0.3">
      <c r="B27" s="253"/>
      <c r="C27" s="255"/>
      <c r="D27" s="179">
        <v>2569</v>
      </c>
      <c r="E27" s="88" t="s">
        <v>109</v>
      </c>
      <c r="F27" s="180" t="s">
        <v>110</v>
      </c>
      <c r="G27" s="1181">
        <v>3</v>
      </c>
      <c r="H27" s="1181">
        <v>3</v>
      </c>
      <c r="I27" s="1192">
        <f t="shared" si="1"/>
        <v>611</v>
      </c>
      <c r="J27" s="1179">
        <v>10</v>
      </c>
      <c r="K27" s="1193">
        <f t="shared" si="0"/>
        <v>2035</v>
      </c>
    </row>
    <row r="28" spans="2:11" x14ac:dyDescent="0.3">
      <c r="B28" s="253"/>
      <c r="C28" s="255"/>
      <c r="D28" s="179">
        <v>2116</v>
      </c>
      <c r="E28" s="88" t="s">
        <v>111</v>
      </c>
      <c r="F28" s="180" t="s">
        <v>112</v>
      </c>
      <c r="G28" s="1181"/>
      <c r="H28" s="1181">
        <v>1</v>
      </c>
      <c r="I28" s="1192">
        <f t="shared" si="1"/>
        <v>204</v>
      </c>
      <c r="J28" s="1179">
        <v>3</v>
      </c>
      <c r="K28" s="1193">
        <f t="shared" si="0"/>
        <v>611</v>
      </c>
    </row>
    <row r="29" spans="2:11" ht="26.4" x14ac:dyDescent="0.3">
      <c r="B29" s="253"/>
      <c r="C29" s="255"/>
      <c r="D29" s="179">
        <v>8328</v>
      </c>
      <c r="E29" s="88" t="s">
        <v>113</v>
      </c>
      <c r="F29" s="180" t="s">
        <v>114</v>
      </c>
      <c r="G29" s="1181"/>
      <c r="H29" s="1181">
        <v>1</v>
      </c>
      <c r="I29" s="1192">
        <f t="shared" si="1"/>
        <v>204</v>
      </c>
      <c r="J29" s="1179">
        <v>3</v>
      </c>
      <c r="K29" s="1193">
        <f t="shared" si="0"/>
        <v>611</v>
      </c>
    </row>
    <row r="30" spans="2:11" x14ac:dyDescent="0.3">
      <c r="B30" s="253"/>
      <c r="C30" s="256"/>
      <c r="D30" s="179">
        <v>2104</v>
      </c>
      <c r="E30" s="88" t="s">
        <v>115</v>
      </c>
      <c r="F30" s="180">
        <v>83</v>
      </c>
      <c r="G30" s="185"/>
      <c r="H30" s="1181">
        <v>1</v>
      </c>
      <c r="I30" s="1192">
        <f t="shared" si="1"/>
        <v>204</v>
      </c>
      <c r="J30" s="1179">
        <v>3</v>
      </c>
      <c r="K30" s="1192">
        <f t="shared" si="0"/>
        <v>611</v>
      </c>
    </row>
    <row r="31" spans="2:11" ht="19.95" customHeight="1" x14ac:dyDescent="0.3">
      <c r="B31" s="252"/>
      <c r="C31" s="826" t="s">
        <v>3032</v>
      </c>
      <c r="D31" s="827"/>
      <c r="E31" s="827"/>
      <c r="F31" s="827"/>
      <c r="G31" s="827"/>
      <c r="H31" s="827"/>
      <c r="I31" s="827"/>
      <c r="J31" s="827"/>
      <c r="K31" s="828"/>
    </row>
    <row r="32" spans="2:11" x14ac:dyDescent="0.3">
      <c r="B32" s="257"/>
      <c r="C32" s="259"/>
      <c r="D32" s="184">
        <v>2537</v>
      </c>
      <c r="E32" s="90" t="s">
        <v>105</v>
      </c>
      <c r="F32" s="91" t="s">
        <v>106</v>
      </c>
      <c r="G32" s="1181">
        <v>3</v>
      </c>
      <c r="H32" s="1189">
        <v>2</v>
      </c>
      <c r="I32" s="1194">
        <f>IF($H32="","",IFERROR(ROUND($H32*PenaltyUnit,0), "n/a"))</f>
        <v>407</v>
      </c>
      <c r="J32" s="1179">
        <v>10</v>
      </c>
      <c r="K32" s="1193">
        <f>IF($J32="","",IFERROR(ROUND($J32*PenaltyUnit,0), J32))</f>
        <v>2035</v>
      </c>
    </row>
    <row r="33" spans="2:11" x14ac:dyDescent="0.3">
      <c r="B33" s="253"/>
      <c r="C33" s="255"/>
      <c r="D33" s="179">
        <v>2533</v>
      </c>
      <c r="E33" s="88" t="s">
        <v>117</v>
      </c>
      <c r="F33" s="180" t="s">
        <v>118</v>
      </c>
      <c r="G33" s="1181">
        <v>3</v>
      </c>
      <c r="H33" s="1181">
        <v>3</v>
      </c>
      <c r="I33" s="1192">
        <f t="shared" si="1"/>
        <v>611</v>
      </c>
      <c r="J33" s="1179">
        <v>10</v>
      </c>
      <c r="K33" s="1193">
        <f t="shared" si="0"/>
        <v>2035</v>
      </c>
    </row>
    <row r="34" spans="2:11" x14ac:dyDescent="0.3">
      <c r="B34" s="253"/>
      <c r="C34" s="255"/>
      <c r="D34" s="179">
        <v>2534</v>
      </c>
      <c r="E34" s="88" t="s">
        <v>119</v>
      </c>
      <c r="F34" s="180" t="s">
        <v>120</v>
      </c>
      <c r="G34" s="1181"/>
      <c r="H34" s="1181">
        <v>1</v>
      </c>
      <c r="I34" s="1192">
        <f t="shared" si="1"/>
        <v>204</v>
      </c>
      <c r="J34" s="1179">
        <v>10</v>
      </c>
      <c r="K34" s="1193">
        <f t="shared" si="0"/>
        <v>2035</v>
      </c>
    </row>
    <row r="35" spans="2:11" x14ac:dyDescent="0.3">
      <c r="B35" s="253"/>
      <c r="C35" s="255"/>
      <c r="D35" s="179">
        <v>2572</v>
      </c>
      <c r="E35" s="88" t="s">
        <v>103</v>
      </c>
      <c r="F35" s="180" t="s">
        <v>104</v>
      </c>
      <c r="G35" s="1181">
        <v>3</v>
      </c>
      <c r="H35" s="1181">
        <v>2</v>
      </c>
      <c r="I35" s="1192">
        <f>IF($H35="","",IFERROR(ROUND($H35*PenaltyUnit,0), "n/a"))</f>
        <v>407</v>
      </c>
      <c r="J35" s="1179">
        <v>10</v>
      </c>
      <c r="K35" s="1193">
        <f>IF($J35="","",IFERROR(ROUND($J35*PenaltyUnit,0), J35))</f>
        <v>2035</v>
      </c>
    </row>
    <row r="36" spans="2:11" x14ac:dyDescent="0.3">
      <c r="B36" s="253"/>
      <c r="C36" s="255"/>
      <c r="D36" s="179">
        <v>2574</v>
      </c>
      <c r="E36" s="88" t="s">
        <v>121</v>
      </c>
      <c r="F36" s="180" t="s">
        <v>122</v>
      </c>
      <c r="G36" s="1181">
        <v>3</v>
      </c>
      <c r="H36" s="1181">
        <v>3</v>
      </c>
      <c r="I36" s="1192">
        <f t="shared" si="1"/>
        <v>611</v>
      </c>
      <c r="J36" s="1179">
        <v>10</v>
      </c>
      <c r="K36" s="1193">
        <f t="shared" si="0"/>
        <v>2035</v>
      </c>
    </row>
    <row r="37" spans="2:11" x14ac:dyDescent="0.3">
      <c r="B37" s="253"/>
      <c r="C37" s="255"/>
      <c r="D37" s="179">
        <v>2535</v>
      </c>
      <c r="E37" s="88" t="s">
        <v>123</v>
      </c>
      <c r="F37" s="180" t="s">
        <v>124</v>
      </c>
      <c r="G37" s="1181"/>
      <c r="H37" s="1181">
        <v>1</v>
      </c>
      <c r="I37" s="1192">
        <f t="shared" si="1"/>
        <v>204</v>
      </c>
      <c r="J37" s="1179">
        <v>10</v>
      </c>
      <c r="K37" s="1193">
        <f t="shared" si="0"/>
        <v>2035</v>
      </c>
    </row>
    <row r="38" spans="2:11" ht="26.4" x14ac:dyDescent="0.3">
      <c r="B38" s="253"/>
      <c r="C38" s="255"/>
      <c r="D38" s="179">
        <v>2536</v>
      </c>
      <c r="E38" s="88" t="s">
        <v>125</v>
      </c>
      <c r="F38" s="180" t="s">
        <v>126</v>
      </c>
      <c r="G38" s="1181">
        <v>1</v>
      </c>
      <c r="H38" s="1181">
        <v>1</v>
      </c>
      <c r="I38" s="1192">
        <f>IF($H38="","",IFERROR(ROUND($H38*PenaltyUnit,0), "n/a"))</f>
        <v>204</v>
      </c>
      <c r="J38" s="1179">
        <v>10</v>
      </c>
      <c r="K38" s="1193">
        <f>IF($J38="","",IFERROR(ROUND($J38*PenaltyUnit,0), J38))</f>
        <v>2035</v>
      </c>
    </row>
    <row r="39" spans="2:11" x14ac:dyDescent="0.3">
      <c r="B39" s="258"/>
      <c r="C39" s="256"/>
      <c r="D39" s="179">
        <v>2538</v>
      </c>
      <c r="E39" s="88" t="s">
        <v>108</v>
      </c>
      <c r="F39" s="180">
        <v>60</v>
      </c>
      <c r="G39" s="185"/>
      <c r="H39" s="1181">
        <v>2</v>
      </c>
      <c r="I39" s="1192">
        <f>IF($H39="","",IFERROR(ROUND($H39*PenaltyUnit,0), "n/a"))</f>
        <v>407</v>
      </c>
      <c r="J39" s="1179">
        <v>10</v>
      </c>
      <c r="K39" s="1193">
        <f>IF($J39="","",IFERROR(ROUND($J39*PenaltyUnit,0), J39))</f>
        <v>2035</v>
      </c>
    </row>
    <row r="40" spans="2:11" ht="19.95" customHeight="1" x14ac:dyDescent="0.3">
      <c r="B40" s="368" t="s">
        <v>3557</v>
      </c>
      <c r="C40" s="267"/>
      <c r="D40" s="268"/>
      <c r="E40" s="267"/>
      <c r="F40" s="269"/>
      <c r="G40" s="299"/>
      <c r="H40" s="283"/>
      <c r="I40" s="270"/>
      <c r="J40" s="271"/>
      <c r="K40" s="272"/>
    </row>
    <row r="41" spans="2:11" ht="19.95" customHeight="1" x14ac:dyDescent="0.3">
      <c r="B41" s="250"/>
      <c r="C41" s="826" t="s">
        <v>127</v>
      </c>
      <c r="D41" s="827"/>
      <c r="E41" s="827"/>
      <c r="F41" s="827"/>
      <c r="G41" s="827"/>
      <c r="H41" s="827"/>
      <c r="I41" s="827"/>
      <c r="J41" s="827"/>
      <c r="K41" s="828"/>
    </row>
    <row r="42" spans="2:11" x14ac:dyDescent="0.3">
      <c r="B42" s="253"/>
      <c r="C42" s="254"/>
      <c r="D42" s="179">
        <v>2179</v>
      </c>
      <c r="E42" s="88" t="s">
        <v>128</v>
      </c>
      <c r="F42" s="180" t="s">
        <v>129</v>
      </c>
      <c r="G42" s="185"/>
      <c r="H42" s="1181">
        <v>5</v>
      </c>
      <c r="I42" s="1192">
        <f t="shared" ref="I42:I102" si="2">IF($H42="","",IFERROR(ROUND($H42*PenaltyUnit,0), "n/a"))</f>
        <v>1018</v>
      </c>
      <c r="J42" s="1179">
        <v>20</v>
      </c>
      <c r="K42" s="1193">
        <f t="shared" ref="K42:K108" si="3">IF($J42="","",IFERROR(ROUND($J42*PenaltyUnit,0), J42))</f>
        <v>4070</v>
      </c>
    </row>
    <row r="43" spans="2:11" x14ac:dyDescent="0.3">
      <c r="B43" s="253"/>
      <c r="C43" s="255"/>
      <c r="D43" s="1244">
        <v>2813</v>
      </c>
      <c r="E43" s="1241" t="s">
        <v>130</v>
      </c>
      <c r="F43" s="1235"/>
      <c r="G43" s="1236"/>
      <c r="H43" s="1237"/>
      <c r="I43" s="1238"/>
      <c r="J43" s="1239"/>
      <c r="K43" s="1240" t="str">
        <f t="shared" si="3"/>
        <v/>
      </c>
    </row>
    <row r="44" spans="2:11" x14ac:dyDescent="0.3">
      <c r="B44" s="253"/>
      <c r="C44" s="255"/>
      <c r="D44" s="1245"/>
      <c r="E44" s="1242" t="s">
        <v>132</v>
      </c>
      <c r="F44" s="180" t="s">
        <v>131</v>
      </c>
      <c r="G44" s="185"/>
      <c r="H44" s="1181">
        <v>2</v>
      </c>
      <c r="I44" s="1192">
        <f t="shared" si="2"/>
        <v>407</v>
      </c>
      <c r="J44" s="1179">
        <v>10</v>
      </c>
      <c r="K44" s="1193">
        <f t="shared" si="3"/>
        <v>2035</v>
      </c>
    </row>
    <row r="45" spans="2:11" x14ac:dyDescent="0.3">
      <c r="B45" s="253"/>
      <c r="C45" s="255"/>
      <c r="D45" s="1246"/>
      <c r="E45" s="1243" t="s">
        <v>133</v>
      </c>
      <c r="F45" s="180" t="s">
        <v>131</v>
      </c>
      <c r="G45" s="185"/>
      <c r="H45" s="1181">
        <v>2</v>
      </c>
      <c r="I45" s="1192">
        <f t="shared" si="2"/>
        <v>407</v>
      </c>
      <c r="J45" s="1179">
        <v>50</v>
      </c>
      <c r="K45" s="1193">
        <f t="shared" si="3"/>
        <v>10176</v>
      </c>
    </row>
    <row r="46" spans="2:11" ht="26.4" x14ac:dyDescent="0.3">
      <c r="B46" s="253"/>
      <c r="C46" s="255"/>
      <c r="D46" s="1244">
        <v>2814</v>
      </c>
      <c r="E46" s="1241" t="s">
        <v>134</v>
      </c>
      <c r="F46" s="180" t="s">
        <v>135</v>
      </c>
      <c r="G46" s="185"/>
      <c r="H46" s="1181">
        <v>2</v>
      </c>
      <c r="I46" s="1192">
        <f t="shared" si="2"/>
        <v>407</v>
      </c>
      <c r="J46" s="1179"/>
      <c r="K46" s="1193"/>
    </row>
    <row r="47" spans="2:11" x14ac:dyDescent="0.3">
      <c r="B47" s="253"/>
      <c r="C47" s="255"/>
      <c r="D47" s="1245"/>
      <c r="E47" s="1242" t="s">
        <v>132</v>
      </c>
      <c r="F47" s="180" t="s">
        <v>135</v>
      </c>
      <c r="G47" s="185"/>
      <c r="H47" s="1181">
        <v>2</v>
      </c>
      <c r="I47" s="1192">
        <f t="shared" si="2"/>
        <v>407</v>
      </c>
      <c r="J47" s="1179">
        <v>10</v>
      </c>
      <c r="K47" s="1193">
        <f t="shared" si="3"/>
        <v>2035</v>
      </c>
    </row>
    <row r="48" spans="2:11" x14ac:dyDescent="0.3">
      <c r="B48" s="253"/>
      <c r="C48" s="255"/>
      <c r="D48" s="1246"/>
      <c r="E48" s="1243" t="s">
        <v>133</v>
      </c>
      <c r="F48" s="180" t="s">
        <v>135</v>
      </c>
      <c r="G48" s="185"/>
      <c r="H48" s="1181">
        <v>2</v>
      </c>
      <c r="I48" s="1192">
        <f t="shared" si="2"/>
        <v>407</v>
      </c>
      <c r="J48" s="1179">
        <v>50</v>
      </c>
      <c r="K48" s="1193">
        <f t="shared" si="3"/>
        <v>10176</v>
      </c>
    </row>
    <row r="49" spans="2:11" x14ac:dyDescent="0.3">
      <c r="B49" s="253"/>
      <c r="C49" s="255"/>
      <c r="D49" s="192">
        <v>2180</v>
      </c>
      <c r="E49" s="88" t="s">
        <v>136</v>
      </c>
      <c r="F49" s="180" t="s">
        <v>137</v>
      </c>
      <c r="G49" s="185"/>
      <c r="H49" s="1181">
        <v>2</v>
      </c>
      <c r="I49" s="1192">
        <f>IF($H49="","",IFERROR(ROUND($H49*PenaltyUnit,0), "n/a"))</f>
        <v>407</v>
      </c>
      <c r="J49" s="1179">
        <v>10</v>
      </c>
      <c r="K49" s="1193">
        <f t="shared" si="3"/>
        <v>2035</v>
      </c>
    </row>
    <row r="50" spans="2:11" x14ac:dyDescent="0.3">
      <c r="B50" s="253"/>
      <c r="C50" s="255"/>
      <c r="D50" s="192"/>
      <c r="E50" s="88"/>
      <c r="F50" s="180" t="s">
        <v>138</v>
      </c>
      <c r="G50" s="185"/>
      <c r="H50" s="1181">
        <v>2</v>
      </c>
      <c r="I50" s="1192">
        <f t="shared" si="2"/>
        <v>407</v>
      </c>
      <c r="J50" s="1179">
        <v>10</v>
      </c>
      <c r="K50" s="1193">
        <f t="shared" si="3"/>
        <v>2035</v>
      </c>
    </row>
    <row r="51" spans="2:11" x14ac:dyDescent="0.3">
      <c r="B51" s="253"/>
      <c r="C51" s="255"/>
      <c r="D51" s="192"/>
      <c r="E51" s="90"/>
      <c r="F51" s="180" t="s">
        <v>139</v>
      </c>
      <c r="G51" s="185"/>
      <c r="H51" s="1181">
        <v>2</v>
      </c>
      <c r="I51" s="1192">
        <f>IF($H51="","",IFERROR(ROUND($H51*PenaltyUnit,0), "n/a"))</f>
        <v>407</v>
      </c>
      <c r="J51" s="1179"/>
      <c r="K51" s="1193" t="str">
        <f>IF($J51="","",IFERROR(ROUND($J51*PenaltyUnit,0), J51))</f>
        <v/>
      </c>
    </row>
    <row r="52" spans="2:11" x14ac:dyDescent="0.3">
      <c r="B52" s="253"/>
      <c r="C52" s="255"/>
      <c r="D52" s="192"/>
      <c r="E52" s="183" t="s">
        <v>132</v>
      </c>
      <c r="F52" s="180" t="s">
        <v>139</v>
      </c>
      <c r="G52" s="185"/>
      <c r="H52" s="1181"/>
      <c r="I52" s="1192"/>
      <c r="J52" s="1179">
        <v>10</v>
      </c>
      <c r="K52" s="1193">
        <f>IF($J52="","",IFERROR(ROUND($J52*PenaltyUnit,0), J52))</f>
        <v>2035</v>
      </c>
    </row>
    <row r="53" spans="2:11" x14ac:dyDescent="0.3">
      <c r="B53" s="253"/>
      <c r="C53" s="255"/>
      <c r="D53" s="192"/>
      <c r="E53" s="183" t="s">
        <v>133</v>
      </c>
      <c r="F53" s="180" t="s">
        <v>139</v>
      </c>
      <c r="G53" s="185"/>
      <c r="H53" s="1181"/>
      <c r="I53" s="1192"/>
      <c r="J53" s="1179">
        <v>50</v>
      </c>
      <c r="K53" s="1193">
        <f t="shared" si="3"/>
        <v>10176</v>
      </c>
    </row>
    <row r="54" spans="2:11" x14ac:dyDescent="0.3">
      <c r="B54" s="253"/>
      <c r="C54" s="255"/>
      <c r="D54" s="192"/>
      <c r="E54" s="88"/>
      <c r="F54" s="180" t="s">
        <v>140</v>
      </c>
      <c r="G54" s="185"/>
      <c r="H54" s="1181">
        <v>2</v>
      </c>
      <c r="I54" s="1192">
        <f>IF($H54="","",IFERROR(ROUND($H54*PenaltyUnit,0), "n/a"))</f>
        <v>407</v>
      </c>
      <c r="J54" s="1179">
        <v>10</v>
      </c>
      <c r="K54" s="1193">
        <f t="shared" si="3"/>
        <v>2035</v>
      </c>
    </row>
    <row r="55" spans="2:11" x14ac:dyDescent="0.3">
      <c r="B55" s="253"/>
      <c r="C55" s="255"/>
      <c r="D55" s="192"/>
      <c r="E55" s="90"/>
      <c r="F55" s="180" t="s">
        <v>141</v>
      </c>
      <c r="G55" s="185"/>
      <c r="H55" s="1181">
        <v>2</v>
      </c>
      <c r="I55" s="1192">
        <f>IF($H55="","",IFERROR(ROUND($H55*PenaltyUnit,0), "n/a"))</f>
        <v>407</v>
      </c>
      <c r="J55" s="1179"/>
      <c r="K55" s="1193" t="str">
        <f>IF($J55="","",IFERROR(ROUND($J55*PenaltyUnit,0), J55))</f>
        <v/>
      </c>
    </row>
    <row r="56" spans="2:11" x14ac:dyDescent="0.3">
      <c r="B56" s="253"/>
      <c r="C56" s="255"/>
      <c r="D56" s="192"/>
      <c r="E56" s="183" t="s">
        <v>132</v>
      </c>
      <c r="F56" s="180" t="s">
        <v>141</v>
      </c>
      <c r="G56" s="185"/>
      <c r="H56" s="1181"/>
      <c r="I56" s="1192"/>
      <c r="J56" s="1179">
        <v>10</v>
      </c>
      <c r="K56" s="1193">
        <f>IF($J56="","",IFERROR(ROUND($J56*PenaltyUnit,0), J56))</f>
        <v>2035</v>
      </c>
    </row>
    <row r="57" spans="2:11" x14ac:dyDescent="0.3">
      <c r="B57" s="253"/>
      <c r="C57" s="255"/>
      <c r="D57" s="192"/>
      <c r="E57" s="183" t="s">
        <v>133</v>
      </c>
      <c r="F57" s="180" t="s">
        <v>141</v>
      </c>
      <c r="G57" s="185"/>
      <c r="H57" s="1181"/>
      <c r="I57" s="1192"/>
      <c r="J57" s="1179">
        <v>50</v>
      </c>
      <c r="K57" s="1193">
        <f>IF($J57="","",IFERROR(ROUND($J57*PenaltyUnit,0), J57))</f>
        <v>10176</v>
      </c>
    </row>
    <row r="58" spans="2:11" x14ac:dyDescent="0.3">
      <c r="B58" s="253"/>
      <c r="C58" s="255"/>
      <c r="D58" s="192"/>
      <c r="E58" s="88"/>
      <c r="F58" s="180" t="s">
        <v>142</v>
      </c>
      <c r="G58" s="185"/>
      <c r="H58" s="1181">
        <v>2</v>
      </c>
      <c r="I58" s="1192">
        <f>IF($H58="","",IFERROR(ROUND($H58*PenaltyUnit,0), "n/a"))</f>
        <v>407</v>
      </c>
      <c r="J58" s="1179">
        <v>10</v>
      </c>
      <c r="K58" s="1193">
        <f t="shared" si="3"/>
        <v>2035</v>
      </c>
    </row>
    <row r="59" spans="2:11" x14ac:dyDescent="0.3">
      <c r="B59" s="253"/>
      <c r="C59" s="255"/>
      <c r="D59" s="192"/>
      <c r="E59" s="88"/>
      <c r="F59" s="180" t="s">
        <v>143</v>
      </c>
      <c r="G59" s="185"/>
      <c r="H59" s="1181">
        <v>2</v>
      </c>
      <c r="I59" s="1192">
        <f>IF($H59="","",IFERROR(ROUND($H59*PenaltyUnit,0), "n/a"))</f>
        <v>407</v>
      </c>
      <c r="J59" s="1179"/>
      <c r="K59" s="1193" t="str">
        <f t="shared" si="3"/>
        <v/>
      </c>
    </row>
    <row r="60" spans="2:11" x14ac:dyDescent="0.3">
      <c r="B60" s="253"/>
      <c r="C60" s="255"/>
      <c r="D60" s="192"/>
      <c r="E60" s="183" t="s">
        <v>132</v>
      </c>
      <c r="F60" s="180" t="s">
        <v>143</v>
      </c>
      <c r="G60" s="185"/>
      <c r="H60" s="1181"/>
      <c r="I60" s="1192"/>
      <c r="J60" s="1179">
        <v>10</v>
      </c>
      <c r="K60" s="1193">
        <f>IF($J60="","",IFERROR(ROUND($J60*PenaltyUnit,0), J60))</f>
        <v>2035</v>
      </c>
    </row>
    <row r="61" spans="2:11" x14ac:dyDescent="0.3">
      <c r="B61" s="253"/>
      <c r="C61" s="255"/>
      <c r="D61" s="192"/>
      <c r="E61" s="183" t="s">
        <v>133</v>
      </c>
      <c r="F61" s="180" t="s">
        <v>143</v>
      </c>
      <c r="G61" s="185"/>
      <c r="H61" s="1181"/>
      <c r="I61" s="1192"/>
      <c r="J61" s="1179">
        <v>50</v>
      </c>
      <c r="K61" s="1193">
        <f>IF($J61="","",IFERROR(ROUND($J61*PenaltyUnit,0), J61))</f>
        <v>10176</v>
      </c>
    </row>
    <row r="62" spans="2:11" x14ac:dyDescent="0.3">
      <c r="B62" s="253"/>
      <c r="C62" s="255"/>
      <c r="D62" s="192"/>
      <c r="E62" s="88"/>
      <c r="F62" s="180" t="s">
        <v>144</v>
      </c>
      <c r="G62" s="185"/>
      <c r="H62" s="1181">
        <v>2</v>
      </c>
      <c r="I62" s="1192">
        <f t="shared" si="2"/>
        <v>407</v>
      </c>
      <c r="J62" s="1179">
        <v>10</v>
      </c>
      <c r="K62" s="1193">
        <f t="shared" si="3"/>
        <v>2035</v>
      </c>
    </row>
    <row r="63" spans="2:11" x14ac:dyDescent="0.3">
      <c r="B63" s="253"/>
      <c r="C63" s="255"/>
      <c r="D63" s="192"/>
      <c r="E63" s="88"/>
      <c r="F63" s="180" t="s">
        <v>145</v>
      </c>
      <c r="G63" s="185"/>
      <c r="H63" s="1181">
        <v>2</v>
      </c>
      <c r="I63" s="1192">
        <f>IF($H63="","",IFERROR(ROUND($H63*PenaltyUnit,0), "n/a"))</f>
        <v>407</v>
      </c>
      <c r="J63" s="1179"/>
      <c r="K63" s="1193" t="str">
        <f t="shared" si="3"/>
        <v/>
      </c>
    </row>
    <row r="64" spans="2:11" x14ac:dyDescent="0.3">
      <c r="B64" s="253"/>
      <c r="C64" s="255"/>
      <c r="D64" s="192"/>
      <c r="E64" s="183" t="s">
        <v>132</v>
      </c>
      <c r="F64" s="180" t="s">
        <v>145</v>
      </c>
      <c r="G64" s="185"/>
      <c r="H64" s="1181"/>
      <c r="I64" s="1192"/>
      <c r="J64" s="1179">
        <v>10</v>
      </c>
      <c r="K64" s="1193">
        <f>IF($J64="","",IFERROR(ROUND($J64*PenaltyUnit,0), J64))</f>
        <v>2035</v>
      </c>
    </row>
    <row r="65" spans="2:11" x14ac:dyDescent="0.3">
      <c r="B65" s="253"/>
      <c r="C65" s="255"/>
      <c r="D65" s="192"/>
      <c r="E65" s="183" t="s">
        <v>133</v>
      </c>
      <c r="F65" s="180" t="s">
        <v>145</v>
      </c>
      <c r="G65" s="185"/>
      <c r="H65" s="1181"/>
      <c r="I65" s="1192"/>
      <c r="J65" s="1179">
        <v>50</v>
      </c>
      <c r="K65" s="1193">
        <f>IF($J65="","",IFERROR(ROUND($J65*PenaltyUnit,0), J65))</f>
        <v>10176</v>
      </c>
    </row>
    <row r="66" spans="2:11" x14ac:dyDescent="0.3">
      <c r="B66" s="253"/>
      <c r="C66" s="255"/>
      <c r="D66" s="192">
        <v>2172</v>
      </c>
      <c r="E66" s="88" t="s">
        <v>146</v>
      </c>
      <c r="F66" s="180" t="s">
        <v>147</v>
      </c>
      <c r="G66" s="185"/>
      <c r="H66" s="1181">
        <v>1</v>
      </c>
      <c r="I66" s="1192">
        <f>IF($H66="","",IFERROR(ROUND($H66*PenaltyUnit,0), "n/a"))</f>
        <v>204</v>
      </c>
      <c r="J66" s="1179">
        <v>5</v>
      </c>
      <c r="K66" s="1193">
        <f>IF($J66="","",IFERROR(ROUND($J66*PenaltyUnit,0), J66))</f>
        <v>1018</v>
      </c>
    </row>
    <row r="67" spans="2:11" x14ac:dyDescent="0.3">
      <c r="B67" s="253"/>
      <c r="C67" s="256"/>
      <c r="D67" s="192"/>
      <c r="E67" s="88"/>
      <c r="F67" s="180" t="s">
        <v>148</v>
      </c>
      <c r="G67" s="185"/>
      <c r="H67" s="1181">
        <v>1</v>
      </c>
      <c r="I67" s="1192">
        <f>IF($H67="","",IFERROR(ROUND($H67*PenaltyUnit,0), "n/a"))</f>
        <v>204</v>
      </c>
      <c r="J67" s="1179">
        <v>5</v>
      </c>
      <c r="K67" s="1193">
        <f>IF($J67="","",IFERROR(ROUND($J67*PenaltyUnit,0), J67))</f>
        <v>1018</v>
      </c>
    </row>
    <row r="68" spans="2:11" ht="19.95" customHeight="1" x14ac:dyDescent="0.3">
      <c r="B68" s="252"/>
      <c r="C68" s="826" t="s">
        <v>3565</v>
      </c>
      <c r="D68" s="827"/>
      <c r="E68" s="827"/>
      <c r="F68" s="827"/>
      <c r="G68" s="827"/>
      <c r="H68" s="827"/>
      <c r="I68" s="827"/>
      <c r="J68" s="827"/>
      <c r="K68" s="828"/>
    </row>
    <row r="69" spans="2:11" x14ac:dyDescent="0.3">
      <c r="B69" s="253"/>
      <c r="C69" s="254"/>
      <c r="D69" s="179">
        <v>2116</v>
      </c>
      <c r="E69" s="88" t="s">
        <v>111</v>
      </c>
      <c r="F69" s="180" t="s">
        <v>149</v>
      </c>
      <c r="G69" s="185"/>
      <c r="H69" s="1181">
        <v>1</v>
      </c>
      <c r="I69" s="1192">
        <f t="shared" ref="I69:I86" si="4">IF($H69="","",IFERROR(ROUND($H69*PenaltyUnit,0), "n/a"))</f>
        <v>204</v>
      </c>
      <c r="J69" s="1179">
        <v>5</v>
      </c>
      <c r="K69" s="1193">
        <f>IF($J69="","",IFERROR(ROUND($J69*PenaltyUnit,0), J69))</f>
        <v>1018</v>
      </c>
    </row>
    <row r="70" spans="2:11" x14ac:dyDescent="0.3">
      <c r="B70" s="253"/>
      <c r="C70" s="255"/>
      <c r="D70" s="179">
        <v>2815</v>
      </c>
      <c r="E70" s="88" t="s">
        <v>150</v>
      </c>
      <c r="F70" s="180" t="s">
        <v>151</v>
      </c>
      <c r="G70" s="185"/>
      <c r="H70" s="1181">
        <v>1</v>
      </c>
      <c r="I70" s="1192">
        <f t="shared" si="4"/>
        <v>204</v>
      </c>
      <c r="J70" s="1179">
        <v>5</v>
      </c>
      <c r="K70" s="1193">
        <f>IF($J70="","",IFERROR(ROUND($J70*PenaltyUnit,0), J70))</f>
        <v>1018</v>
      </c>
    </row>
    <row r="71" spans="2:11" x14ac:dyDescent="0.3">
      <c r="B71" s="253"/>
      <c r="C71" s="255"/>
      <c r="D71" s="179">
        <v>2816</v>
      </c>
      <c r="E71" s="88" t="s">
        <v>152</v>
      </c>
      <c r="F71" s="180" t="s">
        <v>153</v>
      </c>
      <c r="G71" s="185"/>
      <c r="H71" s="1181">
        <v>2</v>
      </c>
      <c r="I71" s="1192">
        <f t="shared" si="4"/>
        <v>407</v>
      </c>
      <c r="J71" s="1179">
        <v>20</v>
      </c>
      <c r="K71" s="1193">
        <f>IF($J71="","",IFERROR(ROUND($J71*PenaltyUnit,0), J71))</f>
        <v>4070</v>
      </c>
    </row>
    <row r="72" spans="2:11" ht="26.4" x14ac:dyDescent="0.3">
      <c r="B72" s="253"/>
      <c r="C72" s="255"/>
      <c r="D72" s="179">
        <v>2817</v>
      </c>
      <c r="E72" s="88" t="s">
        <v>154</v>
      </c>
      <c r="F72" s="180" t="s">
        <v>155</v>
      </c>
      <c r="G72" s="185"/>
      <c r="H72" s="1181">
        <v>2</v>
      </c>
      <c r="I72" s="1192">
        <f t="shared" si="4"/>
        <v>407</v>
      </c>
      <c r="J72" s="1179">
        <v>10</v>
      </c>
      <c r="K72" s="1193">
        <f t="shared" ref="K72:K98" si="5">IF($J72="","",IFERROR(ROUND($J72*PenaltyUnit,0), J72))</f>
        <v>2035</v>
      </c>
    </row>
    <row r="73" spans="2:11" ht="26.4" x14ac:dyDescent="0.3">
      <c r="B73" s="253"/>
      <c r="C73" s="255"/>
      <c r="D73" s="179">
        <v>2818</v>
      </c>
      <c r="E73" s="88" t="s">
        <v>156</v>
      </c>
      <c r="F73" s="180">
        <v>30</v>
      </c>
      <c r="G73" s="185"/>
      <c r="H73" s="1181">
        <v>2</v>
      </c>
      <c r="I73" s="1192">
        <f t="shared" si="4"/>
        <v>407</v>
      </c>
      <c r="J73" s="1179">
        <v>10</v>
      </c>
      <c r="K73" s="1193">
        <f t="shared" si="5"/>
        <v>2035</v>
      </c>
    </row>
    <row r="74" spans="2:11" ht="26.4" x14ac:dyDescent="0.3">
      <c r="B74" s="253"/>
      <c r="C74" s="255"/>
      <c r="D74" s="179">
        <v>2819</v>
      </c>
      <c r="E74" s="88" t="s">
        <v>157</v>
      </c>
      <c r="F74" s="180" t="s">
        <v>158</v>
      </c>
      <c r="G74" s="185"/>
      <c r="H74" s="1181">
        <v>1</v>
      </c>
      <c r="I74" s="1192">
        <f t="shared" si="4"/>
        <v>204</v>
      </c>
      <c r="J74" s="1179">
        <v>5</v>
      </c>
      <c r="K74" s="1193">
        <f t="shared" si="5"/>
        <v>1018</v>
      </c>
    </row>
    <row r="75" spans="2:11" x14ac:dyDescent="0.3">
      <c r="B75" s="253"/>
      <c r="C75" s="255"/>
      <c r="D75" s="192">
        <v>2827</v>
      </c>
      <c r="E75" s="88" t="s">
        <v>159</v>
      </c>
      <c r="F75" s="180" t="s">
        <v>160</v>
      </c>
      <c r="G75" s="185"/>
      <c r="H75" s="1181">
        <v>2</v>
      </c>
      <c r="I75" s="1192">
        <f t="shared" si="4"/>
        <v>407</v>
      </c>
      <c r="J75" s="1179">
        <v>10</v>
      </c>
      <c r="K75" s="1193">
        <f t="shared" si="5"/>
        <v>2035</v>
      </c>
    </row>
    <row r="76" spans="2:11" x14ac:dyDescent="0.3">
      <c r="B76" s="253"/>
      <c r="C76" s="255"/>
      <c r="D76" s="192"/>
      <c r="E76" s="88"/>
      <c r="F76" s="180" t="s">
        <v>161</v>
      </c>
      <c r="G76" s="185"/>
      <c r="H76" s="1181">
        <v>2</v>
      </c>
      <c r="I76" s="1192">
        <f t="shared" si="4"/>
        <v>407</v>
      </c>
      <c r="J76" s="1179">
        <v>10</v>
      </c>
      <c r="K76" s="1193">
        <f t="shared" si="5"/>
        <v>2035</v>
      </c>
    </row>
    <row r="77" spans="2:11" ht="26.4" x14ac:dyDescent="0.3">
      <c r="B77" s="253"/>
      <c r="C77" s="255"/>
      <c r="D77" s="179">
        <v>2828</v>
      </c>
      <c r="E77" s="88" t="s">
        <v>162</v>
      </c>
      <c r="F77" s="180" t="s">
        <v>110</v>
      </c>
      <c r="G77" s="185"/>
      <c r="H77" s="1181">
        <v>1</v>
      </c>
      <c r="I77" s="1192">
        <f t="shared" si="4"/>
        <v>204</v>
      </c>
      <c r="J77" s="1179">
        <v>5</v>
      </c>
      <c r="K77" s="1193">
        <f t="shared" si="5"/>
        <v>1018</v>
      </c>
    </row>
    <row r="78" spans="2:11" x14ac:dyDescent="0.3">
      <c r="B78" s="253"/>
      <c r="C78" s="255"/>
      <c r="D78" s="1244">
        <v>8386</v>
      </c>
      <c r="E78" s="88" t="s">
        <v>163</v>
      </c>
      <c r="F78" s="180" t="s">
        <v>164</v>
      </c>
      <c r="G78" s="1181">
        <v>3</v>
      </c>
      <c r="H78" s="1181">
        <v>2</v>
      </c>
      <c r="I78" s="1192">
        <f t="shared" si="4"/>
        <v>407</v>
      </c>
      <c r="J78" s="1179">
        <v>10</v>
      </c>
      <c r="K78" s="1193">
        <f t="shared" si="5"/>
        <v>2035</v>
      </c>
    </row>
    <row r="79" spans="2:11" x14ac:dyDescent="0.3">
      <c r="B79" s="253"/>
      <c r="C79" s="255"/>
      <c r="D79" s="1246"/>
      <c r="E79" s="88"/>
      <c r="F79" s="180" t="s">
        <v>165</v>
      </c>
      <c r="G79" s="1181">
        <v>3</v>
      </c>
      <c r="H79" s="1181">
        <v>2</v>
      </c>
      <c r="I79" s="1192">
        <f t="shared" si="4"/>
        <v>407</v>
      </c>
      <c r="J79" s="1179">
        <v>10</v>
      </c>
      <c r="K79" s="1193">
        <f t="shared" si="5"/>
        <v>2035</v>
      </c>
    </row>
    <row r="80" spans="2:11" x14ac:dyDescent="0.3">
      <c r="B80" s="253"/>
      <c r="C80" s="255"/>
      <c r="D80" s="179">
        <v>2829</v>
      </c>
      <c r="E80" s="88" t="s">
        <v>166</v>
      </c>
      <c r="F80" s="180" t="s">
        <v>167</v>
      </c>
      <c r="G80" s="185"/>
      <c r="H80" s="1181">
        <v>4</v>
      </c>
      <c r="I80" s="1192">
        <f t="shared" si="4"/>
        <v>814</v>
      </c>
      <c r="J80" s="1179">
        <v>20</v>
      </c>
      <c r="K80" s="1193">
        <f t="shared" si="5"/>
        <v>4070</v>
      </c>
    </row>
    <row r="81" spans="2:11" x14ac:dyDescent="0.3">
      <c r="B81" s="253"/>
      <c r="C81" s="255"/>
      <c r="D81" s="179"/>
      <c r="E81" s="88"/>
      <c r="F81" s="180" t="s">
        <v>168</v>
      </c>
      <c r="G81" s="185"/>
      <c r="H81" s="1181">
        <v>4</v>
      </c>
      <c r="I81" s="1192">
        <f t="shared" si="4"/>
        <v>814</v>
      </c>
      <c r="J81" s="1179">
        <v>20</v>
      </c>
      <c r="K81" s="1193">
        <f t="shared" si="5"/>
        <v>4070</v>
      </c>
    </row>
    <row r="82" spans="2:11" x14ac:dyDescent="0.3">
      <c r="B82" s="253"/>
      <c r="C82" s="255"/>
      <c r="D82" s="179"/>
      <c r="E82" s="88"/>
      <c r="F82" s="180" t="s">
        <v>169</v>
      </c>
      <c r="G82" s="185"/>
      <c r="H82" s="1181">
        <v>4</v>
      </c>
      <c r="I82" s="1192">
        <f t="shared" si="4"/>
        <v>814</v>
      </c>
      <c r="J82" s="1179">
        <v>20</v>
      </c>
      <c r="K82" s="1193">
        <f t="shared" si="5"/>
        <v>4070</v>
      </c>
    </row>
    <row r="83" spans="2:11" x14ac:dyDescent="0.3">
      <c r="B83" s="253"/>
      <c r="C83" s="255"/>
      <c r="D83" s="179"/>
      <c r="E83" s="88"/>
      <c r="F83" s="180" t="s">
        <v>170</v>
      </c>
      <c r="G83" s="185"/>
      <c r="H83" s="1181">
        <v>4</v>
      </c>
      <c r="I83" s="1192">
        <f t="shared" si="4"/>
        <v>814</v>
      </c>
      <c r="J83" s="1179">
        <v>20</v>
      </c>
      <c r="K83" s="1193">
        <f t="shared" si="5"/>
        <v>4070</v>
      </c>
    </row>
    <row r="84" spans="2:11" x14ac:dyDescent="0.3">
      <c r="B84" s="253"/>
      <c r="C84" s="255"/>
      <c r="D84" s="179">
        <v>2830</v>
      </c>
      <c r="E84" s="88" t="s">
        <v>171</v>
      </c>
      <c r="F84" s="180" t="s">
        <v>172</v>
      </c>
      <c r="G84" s="185"/>
      <c r="H84" s="1181">
        <v>2</v>
      </c>
      <c r="I84" s="1192">
        <f t="shared" si="4"/>
        <v>407</v>
      </c>
      <c r="J84" s="1179">
        <v>10</v>
      </c>
      <c r="K84" s="1193">
        <f t="shared" si="5"/>
        <v>2035</v>
      </c>
    </row>
    <row r="85" spans="2:11" x14ac:dyDescent="0.3">
      <c r="B85" s="253"/>
      <c r="C85" s="255"/>
      <c r="D85" s="192">
        <v>2831</v>
      </c>
      <c r="E85" s="88" t="s">
        <v>173</v>
      </c>
      <c r="F85" s="180" t="s">
        <v>174</v>
      </c>
      <c r="G85" s="185"/>
      <c r="H85" s="1181">
        <v>5</v>
      </c>
      <c r="I85" s="1192">
        <f t="shared" si="4"/>
        <v>1018</v>
      </c>
      <c r="J85" s="1179">
        <v>20</v>
      </c>
      <c r="K85" s="1193">
        <f t="shared" si="5"/>
        <v>4070</v>
      </c>
    </row>
    <row r="86" spans="2:11" x14ac:dyDescent="0.3">
      <c r="B86" s="253"/>
      <c r="C86" s="255"/>
      <c r="D86" s="192"/>
      <c r="E86" s="88"/>
      <c r="F86" s="180" t="s">
        <v>175</v>
      </c>
      <c r="G86" s="185"/>
      <c r="H86" s="1181">
        <v>5</v>
      </c>
      <c r="I86" s="1192">
        <f t="shared" si="4"/>
        <v>1018</v>
      </c>
      <c r="J86" s="1179">
        <v>20</v>
      </c>
      <c r="K86" s="1193">
        <f t="shared" si="5"/>
        <v>4070</v>
      </c>
    </row>
    <row r="87" spans="2:11" x14ac:dyDescent="0.3">
      <c r="B87" s="253"/>
      <c r="C87" s="255"/>
      <c r="D87" s="1244">
        <v>2119</v>
      </c>
      <c r="E87" s="88" t="s">
        <v>176</v>
      </c>
      <c r="F87" s="180" t="s">
        <v>177</v>
      </c>
      <c r="G87" s="185"/>
      <c r="H87" s="1181">
        <v>1</v>
      </c>
      <c r="I87" s="1192">
        <f t="shared" si="2"/>
        <v>204</v>
      </c>
      <c r="J87" s="1179">
        <v>5</v>
      </c>
      <c r="K87" s="1193">
        <f t="shared" si="5"/>
        <v>1018</v>
      </c>
    </row>
    <row r="88" spans="2:11" x14ac:dyDescent="0.3">
      <c r="B88" s="253"/>
      <c r="C88" s="255"/>
      <c r="D88" s="1246"/>
      <c r="E88" s="88"/>
      <c r="F88" s="180" t="s">
        <v>178</v>
      </c>
      <c r="G88" s="185"/>
      <c r="H88" s="1181">
        <v>1</v>
      </c>
      <c r="I88" s="1192">
        <f t="shared" si="2"/>
        <v>204</v>
      </c>
      <c r="J88" s="1179">
        <v>5</v>
      </c>
      <c r="K88" s="1193">
        <f t="shared" si="5"/>
        <v>1018</v>
      </c>
    </row>
    <row r="89" spans="2:11" x14ac:dyDescent="0.3">
      <c r="B89" s="253"/>
      <c r="C89" s="255"/>
      <c r="D89" s="179">
        <v>2832</v>
      </c>
      <c r="E89" s="88" t="s">
        <v>179</v>
      </c>
      <c r="F89" s="180" t="s">
        <v>180</v>
      </c>
      <c r="G89" s="185"/>
      <c r="H89" s="282">
        <v>2.5</v>
      </c>
      <c r="I89" s="1192">
        <f t="shared" si="2"/>
        <v>509</v>
      </c>
      <c r="J89" s="1179">
        <v>10</v>
      </c>
      <c r="K89" s="1193">
        <f t="shared" si="5"/>
        <v>2035</v>
      </c>
    </row>
    <row r="90" spans="2:11" x14ac:dyDescent="0.3">
      <c r="B90" s="253"/>
      <c r="C90" s="255"/>
      <c r="D90" s="179"/>
      <c r="E90" s="88"/>
      <c r="F90" s="180" t="s">
        <v>181</v>
      </c>
      <c r="G90" s="185"/>
      <c r="H90" s="282">
        <v>2.5</v>
      </c>
      <c r="I90" s="1192">
        <f t="shared" si="2"/>
        <v>509</v>
      </c>
      <c r="J90" s="1179">
        <v>10</v>
      </c>
      <c r="K90" s="1193">
        <f t="shared" si="5"/>
        <v>2035</v>
      </c>
    </row>
    <row r="91" spans="2:11" x14ac:dyDescent="0.3">
      <c r="B91" s="253"/>
      <c r="C91" s="255"/>
      <c r="D91" s="179"/>
      <c r="E91" s="88"/>
      <c r="F91" s="180" t="s">
        <v>182</v>
      </c>
      <c r="G91" s="185"/>
      <c r="H91" s="282">
        <v>2.5</v>
      </c>
      <c r="I91" s="1192">
        <f t="shared" si="2"/>
        <v>509</v>
      </c>
      <c r="J91" s="1179">
        <v>10</v>
      </c>
      <c r="K91" s="1193">
        <f t="shared" si="5"/>
        <v>2035</v>
      </c>
    </row>
    <row r="92" spans="2:11" x14ac:dyDescent="0.3">
      <c r="B92" s="253"/>
      <c r="C92" s="255"/>
      <c r="D92" s="179"/>
      <c r="E92" s="88"/>
      <c r="F92" s="180" t="s">
        <v>183</v>
      </c>
      <c r="G92" s="185"/>
      <c r="H92" s="282">
        <v>2.5</v>
      </c>
      <c r="I92" s="1192">
        <f t="shared" si="2"/>
        <v>509</v>
      </c>
      <c r="J92" s="1179">
        <v>10</v>
      </c>
      <c r="K92" s="1193">
        <f t="shared" si="5"/>
        <v>2035</v>
      </c>
    </row>
    <row r="93" spans="2:11" x14ac:dyDescent="0.3">
      <c r="B93" s="253"/>
      <c r="C93" s="255"/>
      <c r="D93" s="179">
        <v>2833</v>
      </c>
      <c r="E93" s="88" t="s">
        <v>184</v>
      </c>
      <c r="F93" s="180">
        <v>184</v>
      </c>
      <c r="G93" s="185"/>
      <c r="H93" s="1181">
        <v>1</v>
      </c>
      <c r="I93" s="1192">
        <f t="shared" si="2"/>
        <v>204</v>
      </c>
      <c r="J93" s="1179">
        <v>5</v>
      </c>
      <c r="K93" s="1193">
        <f t="shared" si="5"/>
        <v>1018</v>
      </c>
    </row>
    <row r="94" spans="2:11" ht="26.4" x14ac:dyDescent="0.3">
      <c r="B94" s="253"/>
      <c r="C94" s="255"/>
      <c r="D94" s="179">
        <v>2834</v>
      </c>
      <c r="E94" s="88" t="s">
        <v>185</v>
      </c>
      <c r="F94" s="180">
        <v>186</v>
      </c>
      <c r="G94" s="185"/>
      <c r="H94" s="282">
        <v>2.5</v>
      </c>
      <c r="I94" s="1192">
        <f t="shared" si="2"/>
        <v>509</v>
      </c>
      <c r="J94" s="1179">
        <v>10</v>
      </c>
      <c r="K94" s="1193">
        <f t="shared" si="5"/>
        <v>2035</v>
      </c>
    </row>
    <row r="95" spans="2:11" ht="26.4" x14ac:dyDescent="0.3">
      <c r="B95" s="253"/>
      <c r="C95" s="255"/>
      <c r="D95" s="1244">
        <v>2835</v>
      </c>
      <c r="E95" s="88" t="s">
        <v>186</v>
      </c>
      <c r="F95" s="180" t="s">
        <v>187</v>
      </c>
      <c r="G95" s="185"/>
      <c r="H95" s="1181">
        <v>1</v>
      </c>
      <c r="I95" s="1192">
        <f t="shared" si="2"/>
        <v>204</v>
      </c>
      <c r="J95" s="1179">
        <v>5</v>
      </c>
      <c r="K95" s="1193">
        <f t="shared" si="5"/>
        <v>1018</v>
      </c>
    </row>
    <row r="96" spans="2:11" x14ac:dyDescent="0.3">
      <c r="B96" s="253"/>
      <c r="C96" s="255"/>
      <c r="D96" s="1245"/>
      <c r="E96" s="88"/>
      <c r="F96" s="180" t="s">
        <v>188</v>
      </c>
      <c r="G96" s="185"/>
      <c r="H96" s="1181">
        <v>1</v>
      </c>
      <c r="I96" s="1192">
        <f t="shared" si="2"/>
        <v>204</v>
      </c>
      <c r="J96" s="1179">
        <v>5</v>
      </c>
      <c r="K96" s="1193">
        <f t="shared" si="5"/>
        <v>1018</v>
      </c>
    </row>
    <row r="97" spans="2:11" x14ac:dyDescent="0.3">
      <c r="B97" s="253"/>
      <c r="C97" s="255"/>
      <c r="D97" s="1245"/>
      <c r="E97" s="88"/>
      <c r="F97" s="180" t="s">
        <v>189</v>
      </c>
      <c r="G97" s="185"/>
      <c r="H97" s="1181">
        <v>1</v>
      </c>
      <c r="I97" s="1192">
        <f t="shared" si="2"/>
        <v>204</v>
      </c>
      <c r="J97" s="1179">
        <v>5</v>
      </c>
      <c r="K97" s="1193">
        <f t="shared" si="5"/>
        <v>1018</v>
      </c>
    </row>
    <row r="98" spans="2:11" x14ac:dyDescent="0.3">
      <c r="B98" s="253"/>
      <c r="C98" s="255"/>
      <c r="D98" s="1246"/>
      <c r="E98" s="88"/>
      <c r="F98" s="180" t="s">
        <v>190</v>
      </c>
      <c r="G98" s="185"/>
      <c r="H98" s="1181">
        <v>1</v>
      </c>
      <c r="I98" s="1192">
        <f t="shared" si="2"/>
        <v>204</v>
      </c>
      <c r="J98" s="1179">
        <v>5</v>
      </c>
      <c r="K98" s="1193">
        <f t="shared" si="5"/>
        <v>1018</v>
      </c>
    </row>
    <row r="99" spans="2:11" x14ac:dyDescent="0.3">
      <c r="B99" s="253"/>
      <c r="C99" s="255"/>
      <c r="D99" s="179">
        <v>2120</v>
      </c>
      <c r="E99" s="88" t="s">
        <v>191</v>
      </c>
      <c r="F99" s="180" t="s">
        <v>192</v>
      </c>
      <c r="G99" s="185"/>
      <c r="H99" s="1181">
        <v>1</v>
      </c>
      <c r="I99" s="1192">
        <f t="shared" si="2"/>
        <v>204</v>
      </c>
      <c r="J99" s="1179">
        <v>5</v>
      </c>
      <c r="K99" s="1193">
        <f t="shared" si="3"/>
        <v>1018</v>
      </c>
    </row>
    <row r="100" spans="2:11" x14ac:dyDescent="0.3">
      <c r="B100" s="253"/>
      <c r="C100" s="255"/>
      <c r="D100" s="179"/>
      <c r="E100" s="88"/>
      <c r="F100" s="180" t="s">
        <v>193</v>
      </c>
      <c r="G100" s="185"/>
      <c r="H100" s="1181">
        <v>1</v>
      </c>
      <c r="I100" s="1192">
        <f t="shared" si="2"/>
        <v>204</v>
      </c>
      <c r="J100" s="1179">
        <v>5</v>
      </c>
      <c r="K100" s="1193">
        <f t="shared" si="3"/>
        <v>1018</v>
      </c>
    </row>
    <row r="101" spans="2:11" x14ac:dyDescent="0.3">
      <c r="B101" s="253"/>
      <c r="C101" s="255"/>
      <c r="D101" s="179"/>
      <c r="E101" s="88"/>
      <c r="F101" s="180">
        <v>133</v>
      </c>
      <c r="G101" s="185"/>
      <c r="H101" s="1181">
        <v>1</v>
      </c>
      <c r="I101" s="1192">
        <f t="shared" si="2"/>
        <v>204</v>
      </c>
      <c r="J101" s="1179">
        <v>5</v>
      </c>
      <c r="K101" s="1193">
        <f t="shared" si="3"/>
        <v>1018</v>
      </c>
    </row>
    <row r="102" spans="2:11" x14ac:dyDescent="0.3">
      <c r="B102" s="253"/>
      <c r="C102" s="255"/>
      <c r="D102" s="179">
        <v>2121</v>
      </c>
      <c r="E102" s="88" t="s">
        <v>194</v>
      </c>
      <c r="F102" s="180" t="s">
        <v>195</v>
      </c>
      <c r="G102" s="185"/>
      <c r="H102" s="1181">
        <v>4</v>
      </c>
      <c r="I102" s="1192">
        <f t="shared" si="2"/>
        <v>814</v>
      </c>
      <c r="J102" s="1179">
        <v>20</v>
      </c>
      <c r="K102" s="1195">
        <f t="shared" si="3"/>
        <v>4070</v>
      </c>
    </row>
    <row r="103" spans="2:11" ht="26.4" x14ac:dyDescent="0.3">
      <c r="B103" s="253"/>
      <c r="C103" s="255"/>
      <c r="D103" s="179">
        <v>2836</v>
      </c>
      <c r="E103" s="88" t="s">
        <v>196</v>
      </c>
      <c r="F103" s="180" t="s">
        <v>197</v>
      </c>
      <c r="G103" s="185"/>
      <c r="H103" s="1181">
        <v>1</v>
      </c>
      <c r="I103" s="1192">
        <f>IF($H103="","",IFERROR(ROUND($H103*PenaltyUnit,0), "n/a"))</f>
        <v>204</v>
      </c>
      <c r="J103" s="1179">
        <v>5</v>
      </c>
      <c r="K103" s="1193">
        <f>IF($J103="","",IFERROR(ROUND($J103*PenaltyUnit,0), J103))</f>
        <v>1018</v>
      </c>
    </row>
    <row r="104" spans="2:11" ht="26.4" x14ac:dyDescent="0.3">
      <c r="B104" s="253"/>
      <c r="C104" s="255"/>
      <c r="D104" s="179">
        <v>2859</v>
      </c>
      <c r="E104" s="88" t="s">
        <v>198</v>
      </c>
      <c r="F104" s="180" t="s">
        <v>199</v>
      </c>
      <c r="G104" s="185"/>
      <c r="H104" s="1181">
        <v>1</v>
      </c>
      <c r="I104" s="1192">
        <f>IF($H104="","",IFERROR(ROUND($H104*PenaltyUnit,0), "n/a"))</f>
        <v>204</v>
      </c>
      <c r="J104" s="1179">
        <v>5</v>
      </c>
      <c r="K104" s="1193">
        <f>IF($J104="","",IFERROR(ROUND($J104*PenaltyUnit,0), J104))</f>
        <v>1018</v>
      </c>
    </row>
    <row r="105" spans="2:11" ht="26.4" x14ac:dyDescent="0.3">
      <c r="B105" s="253"/>
      <c r="C105" s="255"/>
      <c r="D105" s="179">
        <v>2837</v>
      </c>
      <c r="E105" s="88" t="s">
        <v>200</v>
      </c>
      <c r="F105" s="180" t="s">
        <v>201</v>
      </c>
      <c r="G105" s="185"/>
      <c r="H105" s="1181">
        <v>2</v>
      </c>
      <c r="I105" s="1192">
        <f>IF($H105="","",IFERROR(ROUND($H105*PenaltyUnit,0), "n/a"))</f>
        <v>407</v>
      </c>
      <c r="J105" s="1179">
        <v>10</v>
      </c>
      <c r="K105" s="1193">
        <f>IF($J105="","",IFERROR(ROUND($J105*PenaltyUnit,0), J105))</f>
        <v>2035</v>
      </c>
    </row>
    <row r="106" spans="2:11" ht="26.4" x14ac:dyDescent="0.3">
      <c r="B106" s="253"/>
      <c r="C106" s="255"/>
      <c r="D106" s="179">
        <v>2838</v>
      </c>
      <c r="E106" s="88" t="s">
        <v>202</v>
      </c>
      <c r="F106" s="180">
        <v>92</v>
      </c>
      <c r="G106" s="185"/>
      <c r="H106" s="1181">
        <v>1</v>
      </c>
      <c r="I106" s="1192">
        <f>IF($H106="","",IFERROR(ROUND($H106*PenaltyUnit,0), "n/a"))</f>
        <v>204</v>
      </c>
      <c r="J106" s="1179">
        <v>5</v>
      </c>
      <c r="K106" s="1193">
        <f>IF($J106="","",IFERROR(ROUND($J106*PenaltyUnit,0), J106))</f>
        <v>1018</v>
      </c>
    </row>
    <row r="107" spans="2:11" x14ac:dyDescent="0.3">
      <c r="B107" s="253"/>
      <c r="C107" s="255"/>
      <c r="D107" s="192">
        <v>2122</v>
      </c>
      <c r="E107" s="88" t="s">
        <v>203</v>
      </c>
      <c r="F107" s="180" t="s">
        <v>204</v>
      </c>
      <c r="G107" s="185"/>
      <c r="H107" s="1181">
        <v>1</v>
      </c>
      <c r="I107" s="1192">
        <f t="shared" ref="I107:I236" si="6">IF($H107="","",IFERROR(ROUND($H107*PenaltyUnit,0), "n/a"))</f>
        <v>204</v>
      </c>
      <c r="J107" s="1179">
        <v>5</v>
      </c>
      <c r="K107" s="1193">
        <f t="shared" si="3"/>
        <v>1018</v>
      </c>
    </row>
    <row r="108" spans="2:11" x14ac:dyDescent="0.3">
      <c r="B108" s="253"/>
      <c r="C108" s="255"/>
      <c r="D108" s="192"/>
      <c r="E108" s="88"/>
      <c r="F108" s="180" t="s">
        <v>205</v>
      </c>
      <c r="G108" s="185"/>
      <c r="H108" s="1181">
        <v>1</v>
      </c>
      <c r="I108" s="1192">
        <f t="shared" si="6"/>
        <v>204</v>
      </c>
      <c r="J108" s="1179">
        <v>5</v>
      </c>
      <c r="K108" s="1193">
        <f t="shared" si="3"/>
        <v>1018</v>
      </c>
    </row>
    <row r="109" spans="2:11" x14ac:dyDescent="0.3">
      <c r="B109" s="253"/>
      <c r="C109" s="255"/>
      <c r="D109" s="179">
        <v>2123</v>
      </c>
      <c r="E109" s="88" t="s">
        <v>206</v>
      </c>
      <c r="F109" s="180" t="s">
        <v>207</v>
      </c>
      <c r="G109" s="185"/>
      <c r="H109" s="1181">
        <v>2</v>
      </c>
      <c r="I109" s="1192">
        <f t="shared" si="6"/>
        <v>407</v>
      </c>
      <c r="J109" s="1179">
        <v>10</v>
      </c>
      <c r="K109" s="1193">
        <f t="shared" ref="K109:K136" si="7">IF($J109="","",IFERROR(ROUND($J109*PenaltyUnit,0), J109))</f>
        <v>2035</v>
      </c>
    </row>
    <row r="110" spans="2:11" ht="26.4" x14ac:dyDescent="0.3">
      <c r="B110" s="253"/>
      <c r="C110" s="255"/>
      <c r="D110" s="179">
        <v>2839</v>
      </c>
      <c r="E110" s="88" t="s">
        <v>208</v>
      </c>
      <c r="F110" s="180" t="s">
        <v>209</v>
      </c>
      <c r="G110" s="185"/>
      <c r="H110" s="1181">
        <v>4</v>
      </c>
      <c r="I110" s="1192">
        <f t="shared" si="6"/>
        <v>814</v>
      </c>
      <c r="J110" s="1179">
        <v>20</v>
      </c>
      <c r="K110" s="1193">
        <f t="shared" si="7"/>
        <v>4070</v>
      </c>
    </row>
    <row r="111" spans="2:11" ht="26.4" x14ac:dyDescent="0.3">
      <c r="B111" s="253"/>
      <c r="C111" s="255"/>
      <c r="D111" s="179">
        <v>2840</v>
      </c>
      <c r="E111" s="88" t="s">
        <v>210</v>
      </c>
      <c r="F111" s="180" t="s">
        <v>167</v>
      </c>
      <c r="G111" s="185"/>
      <c r="H111" s="1181">
        <v>4</v>
      </c>
      <c r="I111" s="1192">
        <f t="shared" si="6"/>
        <v>814</v>
      </c>
      <c r="J111" s="1179">
        <v>20</v>
      </c>
      <c r="K111" s="1193">
        <f t="shared" si="7"/>
        <v>4070</v>
      </c>
    </row>
    <row r="112" spans="2:11" x14ac:dyDescent="0.3">
      <c r="B112" s="253"/>
      <c r="C112" s="255"/>
      <c r="D112" s="179"/>
      <c r="E112" s="88"/>
      <c r="F112" s="180" t="s">
        <v>168</v>
      </c>
      <c r="G112" s="185"/>
      <c r="H112" s="1181">
        <v>4</v>
      </c>
      <c r="I112" s="1192">
        <f t="shared" si="6"/>
        <v>814</v>
      </c>
      <c r="J112" s="1179">
        <v>20</v>
      </c>
      <c r="K112" s="1193">
        <f t="shared" si="7"/>
        <v>4070</v>
      </c>
    </row>
    <row r="113" spans="2:11" x14ac:dyDescent="0.3">
      <c r="B113" s="253"/>
      <c r="C113" s="255"/>
      <c r="D113" s="179"/>
      <c r="E113" s="88"/>
      <c r="F113" s="180" t="s">
        <v>169</v>
      </c>
      <c r="G113" s="185"/>
      <c r="H113" s="1181">
        <v>4</v>
      </c>
      <c r="I113" s="1192">
        <f t="shared" si="6"/>
        <v>814</v>
      </c>
      <c r="J113" s="1179">
        <v>20</v>
      </c>
      <c r="K113" s="1193">
        <f t="shared" si="7"/>
        <v>4070</v>
      </c>
    </row>
    <row r="114" spans="2:11" x14ac:dyDescent="0.3">
      <c r="B114" s="253"/>
      <c r="C114" s="255"/>
      <c r="D114" s="179"/>
      <c r="E114" s="88"/>
      <c r="F114" s="180" t="s">
        <v>170</v>
      </c>
      <c r="G114" s="185"/>
      <c r="H114" s="1181">
        <v>4</v>
      </c>
      <c r="I114" s="1192">
        <f t="shared" si="6"/>
        <v>814</v>
      </c>
      <c r="J114" s="1179">
        <v>20</v>
      </c>
      <c r="K114" s="1193">
        <f t="shared" si="7"/>
        <v>4070</v>
      </c>
    </row>
    <row r="115" spans="2:11" x14ac:dyDescent="0.3">
      <c r="B115" s="253"/>
      <c r="C115" s="255"/>
      <c r="D115" s="179"/>
      <c r="E115" s="88"/>
      <c r="F115" s="180" t="s">
        <v>174</v>
      </c>
      <c r="G115" s="185"/>
      <c r="H115" s="1181">
        <v>4</v>
      </c>
      <c r="I115" s="1192">
        <f t="shared" si="6"/>
        <v>814</v>
      </c>
      <c r="J115" s="1179">
        <v>20</v>
      </c>
      <c r="K115" s="1193">
        <f t="shared" si="7"/>
        <v>4070</v>
      </c>
    </row>
    <row r="116" spans="2:11" x14ac:dyDescent="0.3">
      <c r="B116" s="253"/>
      <c r="C116" s="255"/>
      <c r="D116" s="179"/>
      <c r="E116" s="88"/>
      <c r="F116" s="180" t="s">
        <v>175</v>
      </c>
      <c r="G116" s="185"/>
      <c r="H116" s="1181">
        <v>4</v>
      </c>
      <c r="I116" s="1192">
        <f t="shared" si="6"/>
        <v>814</v>
      </c>
      <c r="J116" s="1179">
        <v>20</v>
      </c>
      <c r="K116" s="1193">
        <f t="shared" si="7"/>
        <v>4070</v>
      </c>
    </row>
    <row r="117" spans="2:11" x14ac:dyDescent="0.3">
      <c r="B117" s="253"/>
      <c r="C117" s="255"/>
      <c r="D117" s="179">
        <v>2841</v>
      </c>
      <c r="E117" s="88" t="s">
        <v>211</v>
      </c>
      <c r="F117" s="180" t="s">
        <v>172</v>
      </c>
      <c r="G117" s="185"/>
      <c r="H117" s="1181">
        <v>2</v>
      </c>
      <c r="I117" s="1192">
        <f t="shared" si="6"/>
        <v>407</v>
      </c>
      <c r="J117" s="1179">
        <v>10</v>
      </c>
      <c r="K117" s="1193">
        <f t="shared" si="7"/>
        <v>2035</v>
      </c>
    </row>
    <row r="118" spans="2:11" x14ac:dyDescent="0.3">
      <c r="B118" s="253"/>
      <c r="C118" s="255"/>
      <c r="D118" s="179">
        <v>8384</v>
      </c>
      <c r="E118" s="88" t="s">
        <v>212</v>
      </c>
      <c r="F118" s="180" t="s">
        <v>213</v>
      </c>
      <c r="G118" s="185"/>
      <c r="H118" s="1181">
        <v>2</v>
      </c>
      <c r="I118" s="1192">
        <f t="shared" si="6"/>
        <v>407</v>
      </c>
      <c r="J118" s="1179">
        <v>10</v>
      </c>
      <c r="K118" s="1193">
        <f t="shared" si="7"/>
        <v>2035</v>
      </c>
    </row>
    <row r="119" spans="2:11" x14ac:dyDescent="0.3">
      <c r="B119" s="253"/>
      <c r="C119" s="255"/>
      <c r="D119" s="179"/>
      <c r="E119" s="88"/>
      <c r="F119" s="180" t="s">
        <v>214</v>
      </c>
      <c r="G119" s="185"/>
      <c r="H119" s="1181">
        <v>2</v>
      </c>
      <c r="I119" s="1192">
        <f t="shared" si="6"/>
        <v>407</v>
      </c>
      <c r="J119" s="1179">
        <v>10</v>
      </c>
      <c r="K119" s="1193">
        <f t="shared" si="7"/>
        <v>2035</v>
      </c>
    </row>
    <row r="120" spans="2:11" x14ac:dyDescent="0.3">
      <c r="B120" s="253"/>
      <c r="C120" s="255"/>
      <c r="D120" s="179"/>
      <c r="E120" s="88"/>
      <c r="F120" s="180" t="s">
        <v>215</v>
      </c>
      <c r="G120" s="185"/>
      <c r="H120" s="1181">
        <v>2</v>
      </c>
      <c r="I120" s="1192">
        <f t="shared" si="6"/>
        <v>407</v>
      </c>
      <c r="J120" s="1179">
        <v>10</v>
      </c>
      <c r="K120" s="1193">
        <f t="shared" si="7"/>
        <v>2035</v>
      </c>
    </row>
    <row r="121" spans="2:11" x14ac:dyDescent="0.3">
      <c r="B121" s="253"/>
      <c r="C121" s="255"/>
      <c r="D121" s="179"/>
      <c r="E121" s="88"/>
      <c r="F121" s="180" t="s">
        <v>216</v>
      </c>
      <c r="G121" s="185"/>
      <c r="H121" s="1181">
        <v>2</v>
      </c>
      <c r="I121" s="1192">
        <f t="shared" si="6"/>
        <v>407</v>
      </c>
      <c r="J121" s="1179">
        <v>10</v>
      </c>
      <c r="K121" s="1193">
        <f t="shared" si="7"/>
        <v>2035</v>
      </c>
    </row>
    <row r="122" spans="2:11" x14ac:dyDescent="0.3">
      <c r="B122" s="253"/>
      <c r="C122" s="255"/>
      <c r="D122" s="179"/>
      <c r="E122" s="88"/>
      <c r="F122" s="180" t="s">
        <v>217</v>
      </c>
      <c r="G122" s="185"/>
      <c r="H122" s="1181">
        <v>2</v>
      </c>
      <c r="I122" s="1192">
        <f t="shared" si="6"/>
        <v>407</v>
      </c>
      <c r="J122" s="1179">
        <v>10</v>
      </c>
      <c r="K122" s="1193">
        <f t="shared" si="7"/>
        <v>2035</v>
      </c>
    </row>
    <row r="123" spans="2:11" x14ac:dyDescent="0.3">
      <c r="B123" s="253"/>
      <c r="C123" s="255"/>
      <c r="D123" s="179"/>
      <c r="E123" s="88"/>
      <c r="F123" s="180" t="s">
        <v>218</v>
      </c>
      <c r="G123" s="185"/>
      <c r="H123" s="1181">
        <v>2</v>
      </c>
      <c r="I123" s="1192">
        <f t="shared" si="6"/>
        <v>407</v>
      </c>
      <c r="J123" s="1179">
        <v>10</v>
      </c>
      <c r="K123" s="1193">
        <f t="shared" si="7"/>
        <v>2035</v>
      </c>
    </row>
    <row r="124" spans="2:11" x14ac:dyDescent="0.3">
      <c r="B124" s="253"/>
      <c r="C124" s="255"/>
      <c r="D124" s="179"/>
      <c r="E124" s="88"/>
      <c r="F124" s="180" t="s">
        <v>219</v>
      </c>
      <c r="G124" s="185"/>
      <c r="H124" s="1181">
        <v>2</v>
      </c>
      <c r="I124" s="1192">
        <f t="shared" si="6"/>
        <v>407</v>
      </c>
      <c r="J124" s="1179">
        <v>10</v>
      </c>
      <c r="K124" s="1193">
        <f t="shared" si="7"/>
        <v>2035</v>
      </c>
    </row>
    <row r="125" spans="2:11" x14ac:dyDescent="0.3">
      <c r="B125" s="253"/>
      <c r="C125" s="255"/>
      <c r="D125" s="179"/>
      <c r="E125" s="88"/>
      <c r="F125" s="180" t="s">
        <v>220</v>
      </c>
      <c r="G125" s="185"/>
      <c r="H125" s="1181">
        <v>2</v>
      </c>
      <c r="I125" s="1192">
        <f t="shared" si="6"/>
        <v>407</v>
      </c>
      <c r="J125" s="1179">
        <v>10</v>
      </c>
      <c r="K125" s="1193">
        <f t="shared" si="7"/>
        <v>2035</v>
      </c>
    </row>
    <row r="126" spans="2:11" x14ac:dyDescent="0.3">
      <c r="B126" s="253"/>
      <c r="C126" s="255"/>
      <c r="D126" s="179"/>
      <c r="E126" s="88"/>
      <c r="F126" s="180" t="s">
        <v>221</v>
      </c>
      <c r="G126" s="185"/>
      <c r="H126" s="1181">
        <v>2</v>
      </c>
      <c r="I126" s="1192">
        <f t="shared" si="6"/>
        <v>407</v>
      </c>
      <c r="J126" s="1179">
        <v>10</v>
      </c>
      <c r="K126" s="1193">
        <f t="shared" si="7"/>
        <v>2035</v>
      </c>
    </row>
    <row r="127" spans="2:11" x14ac:dyDescent="0.3">
      <c r="B127" s="253"/>
      <c r="C127" s="255"/>
      <c r="D127" s="179"/>
      <c r="E127" s="88"/>
      <c r="F127" s="180" t="s">
        <v>222</v>
      </c>
      <c r="G127" s="185"/>
      <c r="H127" s="1181">
        <v>2</v>
      </c>
      <c r="I127" s="1192">
        <f t="shared" si="6"/>
        <v>407</v>
      </c>
      <c r="J127" s="1179">
        <v>10</v>
      </c>
      <c r="K127" s="1193">
        <f t="shared" si="7"/>
        <v>2035</v>
      </c>
    </row>
    <row r="128" spans="2:11" x14ac:dyDescent="0.3">
      <c r="B128" s="253"/>
      <c r="C128" s="255"/>
      <c r="D128" s="179"/>
      <c r="E128" s="88"/>
      <c r="F128" s="180" t="s">
        <v>223</v>
      </c>
      <c r="G128" s="185"/>
      <c r="H128" s="1181">
        <v>2</v>
      </c>
      <c r="I128" s="1192">
        <f t="shared" si="6"/>
        <v>407</v>
      </c>
      <c r="J128" s="1179">
        <v>10</v>
      </c>
      <c r="K128" s="1193">
        <f t="shared" si="7"/>
        <v>2035</v>
      </c>
    </row>
    <row r="129" spans="2:11" x14ac:dyDescent="0.3">
      <c r="B129" s="253"/>
      <c r="C129" s="255"/>
      <c r="D129" s="179"/>
      <c r="E129" s="88"/>
      <c r="F129" s="180" t="s">
        <v>224</v>
      </c>
      <c r="G129" s="185"/>
      <c r="H129" s="1181">
        <v>2</v>
      </c>
      <c r="I129" s="1192">
        <f t="shared" si="6"/>
        <v>407</v>
      </c>
      <c r="J129" s="1179">
        <v>10</v>
      </c>
      <c r="K129" s="1193">
        <f t="shared" si="7"/>
        <v>2035</v>
      </c>
    </row>
    <row r="130" spans="2:11" x14ac:dyDescent="0.3">
      <c r="B130" s="253"/>
      <c r="C130" s="255"/>
      <c r="D130" s="179"/>
      <c r="E130" s="88"/>
      <c r="F130" s="180" t="s">
        <v>225</v>
      </c>
      <c r="G130" s="185"/>
      <c r="H130" s="1181">
        <v>2</v>
      </c>
      <c r="I130" s="1192">
        <f t="shared" si="6"/>
        <v>407</v>
      </c>
      <c r="J130" s="1179">
        <v>10</v>
      </c>
      <c r="K130" s="1193">
        <f t="shared" si="7"/>
        <v>2035</v>
      </c>
    </row>
    <row r="131" spans="2:11" x14ac:dyDescent="0.3">
      <c r="B131" s="253"/>
      <c r="C131" s="255"/>
      <c r="D131" s="179"/>
      <c r="E131" s="88"/>
      <c r="F131" s="180" t="s">
        <v>226</v>
      </c>
      <c r="G131" s="185"/>
      <c r="H131" s="1181">
        <v>2</v>
      </c>
      <c r="I131" s="1192">
        <f t="shared" si="6"/>
        <v>407</v>
      </c>
      <c r="J131" s="1179">
        <v>10</v>
      </c>
      <c r="K131" s="1193">
        <f t="shared" si="7"/>
        <v>2035</v>
      </c>
    </row>
    <row r="132" spans="2:11" x14ac:dyDescent="0.3">
      <c r="B132" s="253"/>
      <c r="C132" s="255"/>
      <c r="D132" s="179"/>
      <c r="E132" s="88"/>
      <c r="F132" s="180" t="s">
        <v>227</v>
      </c>
      <c r="G132" s="185"/>
      <c r="H132" s="1181">
        <v>2</v>
      </c>
      <c r="I132" s="1192">
        <f t="shared" si="6"/>
        <v>407</v>
      </c>
      <c r="J132" s="1179">
        <v>10</v>
      </c>
      <c r="K132" s="1193">
        <f t="shared" si="7"/>
        <v>2035</v>
      </c>
    </row>
    <row r="133" spans="2:11" x14ac:dyDescent="0.3">
      <c r="B133" s="253"/>
      <c r="C133" s="255"/>
      <c r="D133" s="192">
        <v>960</v>
      </c>
      <c r="E133" s="88" t="s">
        <v>228</v>
      </c>
      <c r="F133" s="180" t="s">
        <v>229</v>
      </c>
      <c r="G133" s="185"/>
      <c r="H133" s="1181">
        <v>2</v>
      </c>
      <c r="I133" s="1192">
        <f t="shared" si="6"/>
        <v>407</v>
      </c>
      <c r="J133" s="1179">
        <v>10</v>
      </c>
      <c r="K133" s="1193">
        <f t="shared" si="7"/>
        <v>2035</v>
      </c>
    </row>
    <row r="134" spans="2:11" x14ac:dyDescent="0.3">
      <c r="B134" s="253"/>
      <c r="C134" s="255"/>
      <c r="D134" s="192"/>
      <c r="E134" s="88"/>
      <c r="F134" s="180" t="s">
        <v>230</v>
      </c>
      <c r="G134" s="185"/>
      <c r="H134" s="1181">
        <v>2</v>
      </c>
      <c r="I134" s="1192">
        <f t="shared" si="6"/>
        <v>407</v>
      </c>
      <c r="J134" s="1179">
        <v>10</v>
      </c>
      <c r="K134" s="1193">
        <f t="shared" si="7"/>
        <v>2035</v>
      </c>
    </row>
    <row r="135" spans="2:11" ht="26.4" x14ac:dyDescent="0.3">
      <c r="B135" s="253"/>
      <c r="C135" s="255"/>
      <c r="D135" s="179">
        <v>2842</v>
      </c>
      <c r="E135" s="88" t="s">
        <v>231</v>
      </c>
      <c r="F135" s="180">
        <v>158</v>
      </c>
      <c r="G135" s="185"/>
      <c r="H135" s="1181">
        <v>2</v>
      </c>
      <c r="I135" s="1192">
        <f t="shared" si="6"/>
        <v>407</v>
      </c>
      <c r="J135" s="1179">
        <v>10</v>
      </c>
      <c r="K135" s="1193">
        <f t="shared" si="7"/>
        <v>2035</v>
      </c>
    </row>
    <row r="136" spans="2:11" ht="26.4" x14ac:dyDescent="0.3">
      <c r="B136" s="253"/>
      <c r="C136" s="255"/>
      <c r="D136" s="179">
        <v>2843</v>
      </c>
      <c r="E136" s="88" t="s">
        <v>232</v>
      </c>
      <c r="F136" s="180" t="s">
        <v>13</v>
      </c>
      <c r="G136" s="185"/>
      <c r="H136" s="1181">
        <v>1</v>
      </c>
      <c r="I136" s="1192">
        <f t="shared" si="6"/>
        <v>204</v>
      </c>
      <c r="J136" s="1179">
        <v>5</v>
      </c>
      <c r="K136" s="1193">
        <f t="shared" si="7"/>
        <v>1018</v>
      </c>
    </row>
    <row r="137" spans="2:11" x14ac:dyDescent="0.3">
      <c r="B137" s="253"/>
      <c r="C137" s="255"/>
      <c r="D137" s="179">
        <v>2863</v>
      </c>
      <c r="E137" s="88" t="s">
        <v>233</v>
      </c>
      <c r="F137" s="180" t="s">
        <v>234</v>
      </c>
      <c r="G137" s="185"/>
      <c r="H137" s="1181">
        <v>2</v>
      </c>
      <c r="I137" s="1192">
        <f>IF($H137="","",IFERROR(ROUND($H137*PenaltyUnit,0), "n/a"))</f>
        <v>407</v>
      </c>
      <c r="J137" s="1179">
        <v>10</v>
      </c>
      <c r="K137" s="1193">
        <f>IF($J137="","",IFERROR(ROUND($J137*PenaltyUnit,0), J137))</f>
        <v>2035</v>
      </c>
    </row>
    <row r="138" spans="2:11" x14ac:dyDescent="0.3">
      <c r="B138" s="253"/>
      <c r="C138" s="255"/>
      <c r="D138" s="179"/>
      <c r="E138" s="88"/>
      <c r="F138" s="180" t="s">
        <v>235</v>
      </c>
      <c r="G138" s="185"/>
      <c r="H138" s="1181">
        <v>2</v>
      </c>
      <c r="I138" s="1192">
        <f>IF($H138="","",IFERROR(ROUND($H138*PenaltyUnit,0), "n/a"))</f>
        <v>407</v>
      </c>
      <c r="J138" s="1179">
        <v>10</v>
      </c>
      <c r="K138" s="1193">
        <f>IF($J138="","",IFERROR(ROUND($J138*PenaltyUnit,0), J138))</f>
        <v>2035</v>
      </c>
    </row>
    <row r="139" spans="2:11" x14ac:dyDescent="0.3">
      <c r="B139" s="253"/>
      <c r="C139" s="255"/>
      <c r="D139" s="179"/>
      <c r="E139" s="88"/>
      <c r="F139" s="180" t="s">
        <v>236</v>
      </c>
      <c r="G139" s="185"/>
      <c r="H139" s="1181">
        <v>2</v>
      </c>
      <c r="I139" s="1192">
        <f>IF($H139="","",IFERROR(ROUND($H139*PenaltyUnit,0), "n/a"))</f>
        <v>407</v>
      </c>
      <c r="J139" s="1179">
        <v>10</v>
      </c>
      <c r="K139" s="1193">
        <f>IF($J139="","",IFERROR(ROUND($J139*PenaltyUnit,0), J139))</f>
        <v>2035</v>
      </c>
    </row>
    <row r="140" spans="2:11" x14ac:dyDescent="0.3">
      <c r="B140" s="253"/>
      <c r="C140" s="255"/>
      <c r="D140" s="179"/>
      <c r="E140" s="88"/>
      <c r="F140" s="180" t="s">
        <v>237</v>
      </c>
      <c r="G140" s="185"/>
      <c r="H140" s="1181">
        <v>2</v>
      </c>
      <c r="I140" s="1192">
        <f>IF($H140="","",IFERROR(ROUND($H140*PenaltyUnit,0), "n/a"))</f>
        <v>407</v>
      </c>
      <c r="J140" s="1179">
        <v>10</v>
      </c>
      <c r="K140" s="1193">
        <f>IF($J140="","",IFERROR(ROUND($J140*PenaltyUnit,0), J140))</f>
        <v>2035</v>
      </c>
    </row>
    <row r="141" spans="2:11" x14ac:dyDescent="0.3">
      <c r="B141" s="253"/>
      <c r="C141" s="255"/>
      <c r="D141" s="179"/>
      <c r="E141" s="88"/>
      <c r="F141" s="180" t="s">
        <v>238</v>
      </c>
      <c r="G141" s="185"/>
      <c r="H141" s="1181">
        <v>2</v>
      </c>
      <c r="I141" s="1192">
        <f>IF($H141="","",IFERROR(ROUND($H141*PenaltyUnit,0), "n/a"))</f>
        <v>407</v>
      </c>
      <c r="J141" s="1179">
        <v>10</v>
      </c>
      <c r="K141" s="1193">
        <f>IF($J141="","",IFERROR(ROUND($J141*PenaltyUnit,0), J141))</f>
        <v>2035</v>
      </c>
    </row>
    <row r="142" spans="2:11" x14ac:dyDescent="0.3">
      <c r="B142" s="253"/>
      <c r="C142" s="255"/>
      <c r="D142" s="192">
        <v>2844</v>
      </c>
      <c r="E142" s="88" t="s">
        <v>239</v>
      </c>
      <c r="F142" s="180" t="s">
        <v>240</v>
      </c>
      <c r="G142" s="185"/>
      <c r="H142" s="1181">
        <v>1</v>
      </c>
      <c r="I142" s="1192">
        <f t="shared" si="6"/>
        <v>204</v>
      </c>
      <c r="J142" s="1179">
        <v>5</v>
      </c>
      <c r="K142" s="1193">
        <f t="shared" ref="K142:K200" si="8">IF($J142="","",IFERROR(ROUND($J142*PenaltyUnit,0), J142))</f>
        <v>1018</v>
      </c>
    </row>
    <row r="143" spans="2:11" x14ac:dyDescent="0.3">
      <c r="B143" s="253"/>
      <c r="C143" s="255"/>
      <c r="D143" s="192"/>
      <c r="E143" s="88"/>
      <c r="F143" s="180" t="s">
        <v>241</v>
      </c>
      <c r="G143" s="185"/>
      <c r="H143" s="1181">
        <v>1</v>
      </c>
      <c r="I143" s="1192">
        <f t="shared" si="6"/>
        <v>204</v>
      </c>
      <c r="J143" s="1179">
        <v>5</v>
      </c>
      <c r="K143" s="1193">
        <f t="shared" si="8"/>
        <v>1018</v>
      </c>
    </row>
    <row r="144" spans="2:11" ht="26.4" x14ac:dyDescent="0.3">
      <c r="B144" s="253"/>
      <c r="C144" s="255"/>
      <c r="D144" s="192">
        <v>2845</v>
      </c>
      <c r="E144" s="88" t="s">
        <v>242</v>
      </c>
      <c r="F144" s="180" t="s">
        <v>243</v>
      </c>
      <c r="G144" s="185"/>
      <c r="H144" s="1181">
        <v>1</v>
      </c>
      <c r="I144" s="1192">
        <f t="shared" si="6"/>
        <v>204</v>
      </c>
      <c r="J144" s="1179">
        <v>5</v>
      </c>
      <c r="K144" s="1193">
        <f t="shared" si="8"/>
        <v>1018</v>
      </c>
    </row>
    <row r="145" spans="2:11" x14ac:dyDescent="0.3">
      <c r="B145" s="253"/>
      <c r="C145" s="255"/>
      <c r="D145" s="192"/>
      <c r="E145" s="88"/>
      <c r="F145" s="180" t="s">
        <v>244</v>
      </c>
      <c r="G145" s="185"/>
      <c r="H145" s="1181">
        <v>1</v>
      </c>
      <c r="I145" s="1192">
        <f t="shared" si="6"/>
        <v>204</v>
      </c>
      <c r="J145" s="1179">
        <v>5</v>
      </c>
      <c r="K145" s="1193">
        <f t="shared" si="8"/>
        <v>1018</v>
      </c>
    </row>
    <row r="146" spans="2:11" x14ac:dyDescent="0.3">
      <c r="B146" s="253"/>
      <c r="C146" s="255"/>
      <c r="D146" s="179">
        <v>2846</v>
      </c>
      <c r="E146" s="88" t="s">
        <v>245</v>
      </c>
      <c r="F146" s="180" t="s">
        <v>246</v>
      </c>
      <c r="G146" s="185"/>
      <c r="H146" s="1181">
        <v>1</v>
      </c>
      <c r="I146" s="1192">
        <f t="shared" si="6"/>
        <v>204</v>
      </c>
      <c r="J146" s="1179">
        <v>5</v>
      </c>
      <c r="K146" s="1193">
        <f t="shared" si="8"/>
        <v>1018</v>
      </c>
    </row>
    <row r="147" spans="2:11" x14ac:dyDescent="0.3">
      <c r="B147" s="253"/>
      <c r="C147" s="255"/>
      <c r="D147" s="179"/>
      <c r="E147" s="88"/>
      <c r="F147" s="180" t="s">
        <v>247</v>
      </c>
      <c r="G147" s="185"/>
      <c r="H147" s="1181">
        <v>1</v>
      </c>
      <c r="I147" s="1192">
        <f t="shared" si="6"/>
        <v>204</v>
      </c>
      <c r="J147" s="1179">
        <v>5</v>
      </c>
      <c r="K147" s="1193">
        <f t="shared" si="8"/>
        <v>1018</v>
      </c>
    </row>
    <row r="148" spans="2:11" x14ac:dyDescent="0.3">
      <c r="B148" s="253"/>
      <c r="C148" s="255"/>
      <c r="D148" s="179"/>
      <c r="E148" s="88"/>
      <c r="F148" s="180" t="s">
        <v>248</v>
      </c>
      <c r="G148" s="185"/>
      <c r="H148" s="1181">
        <v>1</v>
      </c>
      <c r="I148" s="1192">
        <f t="shared" si="6"/>
        <v>204</v>
      </c>
      <c r="J148" s="1179">
        <v>5</v>
      </c>
      <c r="K148" s="1193">
        <f t="shared" si="8"/>
        <v>1018</v>
      </c>
    </row>
    <row r="149" spans="2:11" x14ac:dyDescent="0.3">
      <c r="B149" s="253"/>
      <c r="C149" s="255"/>
      <c r="D149" s="179"/>
      <c r="E149" s="88"/>
      <c r="F149" s="180" t="s">
        <v>249</v>
      </c>
      <c r="G149" s="185"/>
      <c r="H149" s="1181">
        <v>1</v>
      </c>
      <c r="I149" s="1192">
        <f t="shared" si="6"/>
        <v>204</v>
      </c>
      <c r="J149" s="1179">
        <v>5</v>
      </c>
      <c r="K149" s="1193">
        <f t="shared" si="8"/>
        <v>1018</v>
      </c>
    </row>
    <row r="150" spans="2:11" x14ac:dyDescent="0.3">
      <c r="B150" s="253"/>
      <c r="C150" s="255"/>
      <c r="D150" s="179">
        <v>2847</v>
      </c>
      <c r="E150" s="88" t="s">
        <v>250</v>
      </c>
      <c r="F150" s="180" t="s">
        <v>251</v>
      </c>
      <c r="G150" s="185"/>
      <c r="H150" s="1181">
        <v>1</v>
      </c>
      <c r="I150" s="1192">
        <f t="shared" si="6"/>
        <v>204</v>
      </c>
      <c r="J150" s="1179">
        <v>5</v>
      </c>
      <c r="K150" s="1193">
        <f t="shared" si="8"/>
        <v>1018</v>
      </c>
    </row>
    <row r="151" spans="2:11" x14ac:dyDescent="0.3">
      <c r="B151" s="253"/>
      <c r="C151" s="255"/>
      <c r="D151" s="179"/>
      <c r="E151" s="88"/>
      <c r="F151" s="180" t="s">
        <v>252</v>
      </c>
      <c r="G151" s="185"/>
      <c r="H151" s="1181">
        <v>1</v>
      </c>
      <c r="I151" s="1192">
        <f t="shared" si="6"/>
        <v>204</v>
      </c>
      <c r="J151" s="1179">
        <v>5</v>
      </c>
      <c r="K151" s="1193">
        <f t="shared" si="8"/>
        <v>1018</v>
      </c>
    </row>
    <row r="152" spans="2:11" x14ac:dyDescent="0.3">
      <c r="B152" s="253"/>
      <c r="C152" s="255"/>
      <c r="D152" s="179"/>
      <c r="E152" s="88"/>
      <c r="F152" s="180" t="s">
        <v>253</v>
      </c>
      <c r="G152" s="185"/>
      <c r="H152" s="1181">
        <v>1</v>
      </c>
      <c r="I152" s="1192">
        <f t="shared" si="6"/>
        <v>204</v>
      </c>
      <c r="J152" s="1179">
        <v>5</v>
      </c>
      <c r="K152" s="1193">
        <f t="shared" si="8"/>
        <v>1018</v>
      </c>
    </row>
    <row r="153" spans="2:11" x14ac:dyDescent="0.3">
      <c r="B153" s="253"/>
      <c r="C153" s="255"/>
      <c r="D153" s="179"/>
      <c r="E153" s="88"/>
      <c r="F153" s="180" t="s">
        <v>254</v>
      </c>
      <c r="G153" s="185"/>
      <c r="H153" s="1181">
        <v>1</v>
      </c>
      <c r="I153" s="1192">
        <f t="shared" si="6"/>
        <v>204</v>
      </c>
      <c r="J153" s="1179">
        <v>5</v>
      </c>
      <c r="K153" s="1193">
        <f t="shared" si="8"/>
        <v>1018</v>
      </c>
    </row>
    <row r="154" spans="2:11" x14ac:dyDescent="0.3">
      <c r="B154" s="253"/>
      <c r="C154" s="255"/>
      <c r="D154" s="179"/>
      <c r="E154" s="88"/>
      <c r="F154" s="180" t="s">
        <v>255</v>
      </c>
      <c r="G154" s="185"/>
      <c r="H154" s="1181">
        <v>1</v>
      </c>
      <c r="I154" s="1192">
        <f t="shared" si="6"/>
        <v>204</v>
      </c>
      <c r="J154" s="1179">
        <v>5</v>
      </c>
      <c r="K154" s="1193">
        <f t="shared" si="8"/>
        <v>1018</v>
      </c>
    </row>
    <row r="155" spans="2:11" x14ac:dyDescent="0.3">
      <c r="B155" s="253"/>
      <c r="C155" s="255"/>
      <c r="D155" s="179"/>
      <c r="E155" s="88"/>
      <c r="F155" s="180" t="s">
        <v>256</v>
      </c>
      <c r="G155" s="185"/>
      <c r="H155" s="1181">
        <v>1</v>
      </c>
      <c r="I155" s="1192">
        <f t="shared" si="6"/>
        <v>204</v>
      </c>
      <c r="J155" s="1179">
        <v>5</v>
      </c>
      <c r="K155" s="1193">
        <f t="shared" si="8"/>
        <v>1018</v>
      </c>
    </row>
    <row r="156" spans="2:11" x14ac:dyDescent="0.3">
      <c r="B156" s="253"/>
      <c r="C156" s="255"/>
      <c r="D156" s="179"/>
      <c r="E156" s="88"/>
      <c r="F156" s="180" t="s">
        <v>257</v>
      </c>
      <c r="G156" s="185"/>
      <c r="H156" s="1181">
        <v>1</v>
      </c>
      <c r="I156" s="1192">
        <f t="shared" si="6"/>
        <v>204</v>
      </c>
      <c r="J156" s="1179">
        <v>5</v>
      </c>
      <c r="K156" s="1193">
        <f t="shared" si="8"/>
        <v>1018</v>
      </c>
    </row>
    <row r="157" spans="2:11" x14ac:dyDescent="0.3">
      <c r="B157" s="253"/>
      <c r="C157" s="255"/>
      <c r="D157" s="179"/>
      <c r="E157" s="88"/>
      <c r="F157" s="180" t="s">
        <v>258</v>
      </c>
      <c r="G157" s="185"/>
      <c r="H157" s="1181">
        <v>1</v>
      </c>
      <c r="I157" s="1192">
        <f t="shared" si="6"/>
        <v>204</v>
      </c>
      <c r="J157" s="1179">
        <v>5</v>
      </c>
      <c r="K157" s="1193">
        <f t="shared" si="8"/>
        <v>1018</v>
      </c>
    </row>
    <row r="158" spans="2:11" x14ac:dyDescent="0.3">
      <c r="B158" s="253"/>
      <c r="C158" s="255"/>
      <c r="D158" s="179">
        <v>2848</v>
      </c>
      <c r="E158" s="88" t="s">
        <v>259</v>
      </c>
      <c r="F158" s="180" t="s">
        <v>260</v>
      </c>
      <c r="G158" s="185"/>
      <c r="H158" s="1181">
        <v>2</v>
      </c>
      <c r="I158" s="1192">
        <f t="shared" si="6"/>
        <v>407</v>
      </c>
      <c r="J158" s="1179">
        <v>10</v>
      </c>
      <c r="K158" s="1193">
        <f t="shared" si="8"/>
        <v>2035</v>
      </c>
    </row>
    <row r="159" spans="2:11" x14ac:dyDescent="0.3">
      <c r="B159" s="253"/>
      <c r="C159" s="255"/>
      <c r="D159" s="179"/>
      <c r="E159" s="88"/>
      <c r="F159" s="180" t="s">
        <v>261</v>
      </c>
      <c r="G159" s="185"/>
      <c r="H159" s="1181">
        <v>2</v>
      </c>
      <c r="I159" s="1192">
        <f t="shared" si="6"/>
        <v>407</v>
      </c>
      <c r="J159" s="1179">
        <v>10</v>
      </c>
      <c r="K159" s="1193">
        <f t="shared" si="8"/>
        <v>2035</v>
      </c>
    </row>
    <row r="160" spans="2:11" x14ac:dyDescent="0.3">
      <c r="B160" s="253"/>
      <c r="C160" s="255"/>
      <c r="D160" s="179"/>
      <c r="E160" s="88"/>
      <c r="F160" s="180" t="s">
        <v>262</v>
      </c>
      <c r="G160" s="185"/>
      <c r="H160" s="1181">
        <v>2</v>
      </c>
      <c r="I160" s="1192">
        <f t="shared" si="6"/>
        <v>407</v>
      </c>
      <c r="J160" s="1179">
        <v>10</v>
      </c>
      <c r="K160" s="1193">
        <f t="shared" si="8"/>
        <v>2035</v>
      </c>
    </row>
    <row r="161" spans="2:11" x14ac:dyDescent="0.3">
      <c r="B161" s="253"/>
      <c r="C161" s="255"/>
      <c r="D161" s="179">
        <v>2849</v>
      </c>
      <c r="E161" s="88" t="s">
        <v>263</v>
      </c>
      <c r="F161" s="180" t="s">
        <v>264</v>
      </c>
      <c r="G161" s="185"/>
      <c r="H161" s="1181">
        <v>1</v>
      </c>
      <c r="I161" s="1192">
        <f t="shared" si="6"/>
        <v>204</v>
      </c>
      <c r="J161" s="1179">
        <v>5</v>
      </c>
      <c r="K161" s="1193">
        <f t="shared" si="8"/>
        <v>1018</v>
      </c>
    </row>
    <row r="162" spans="2:11" x14ac:dyDescent="0.3">
      <c r="B162" s="253"/>
      <c r="C162" s="255"/>
      <c r="D162" s="179">
        <v>2850</v>
      </c>
      <c r="E162" s="88" t="s">
        <v>265</v>
      </c>
      <c r="F162" s="180">
        <v>252</v>
      </c>
      <c r="G162" s="185"/>
      <c r="H162" s="1181">
        <v>1</v>
      </c>
      <c r="I162" s="1192">
        <f t="shared" si="6"/>
        <v>204</v>
      </c>
      <c r="J162" s="1179">
        <v>5</v>
      </c>
      <c r="K162" s="1193">
        <f t="shared" si="8"/>
        <v>1018</v>
      </c>
    </row>
    <row r="163" spans="2:11" x14ac:dyDescent="0.3">
      <c r="B163" s="253"/>
      <c r="C163" s="255"/>
      <c r="D163" s="192">
        <v>2851</v>
      </c>
      <c r="E163" s="88" t="s">
        <v>266</v>
      </c>
      <c r="F163" s="180" t="s">
        <v>267</v>
      </c>
      <c r="G163" s="185"/>
      <c r="H163" s="1181">
        <v>1</v>
      </c>
      <c r="I163" s="1192">
        <f t="shared" si="6"/>
        <v>204</v>
      </c>
      <c r="J163" s="1179">
        <v>5</v>
      </c>
      <c r="K163" s="1193">
        <f t="shared" si="8"/>
        <v>1018</v>
      </c>
    </row>
    <row r="164" spans="2:11" x14ac:dyDescent="0.3">
      <c r="B164" s="253"/>
      <c r="C164" s="255"/>
      <c r="D164" s="192"/>
      <c r="E164" s="88"/>
      <c r="F164" s="180" t="s">
        <v>268</v>
      </c>
      <c r="G164" s="185"/>
      <c r="H164" s="1181">
        <v>1</v>
      </c>
      <c r="I164" s="1192">
        <f t="shared" si="6"/>
        <v>204</v>
      </c>
      <c r="J164" s="1179">
        <v>5</v>
      </c>
      <c r="K164" s="1193">
        <f t="shared" si="8"/>
        <v>1018</v>
      </c>
    </row>
    <row r="165" spans="2:11" x14ac:dyDescent="0.3">
      <c r="B165" s="253"/>
      <c r="C165" s="255"/>
      <c r="D165" s="179">
        <v>2852</v>
      </c>
      <c r="E165" s="88" t="s">
        <v>269</v>
      </c>
      <c r="F165" s="180" t="s">
        <v>270</v>
      </c>
      <c r="G165" s="185"/>
      <c r="H165" s="1181">
        <v>1</v>
      </c>
      <c r="I165" s="1192">
        <f t="shared" si="6"/>
        <v>204</v>
      </c>
      <c r="J165" s="1179">
        <v>5</v>
      </c>
      <c r="K165" s="1193">
        <f t="shared" si="8"/>
        <v>1018</v>
      </c>
    </row>
    <row r="166" spans="2:11" x14ac:dyDescent="0.3">
      <c r="B166" s="253"/>
      <c r="C166" s="255"/>
      <c r="D166" s="179">
        <v>2853</v>
      </c>
      <c r="E166" s="88" t="s">
        <v>271</v>
      </c>
      <c r="F166" s="180" t="s">
        <v>272</v>
      </c>
      <c r="G166" s="185"/>
      <c r="H166" s="1181">
        <v>1</v>
      </c>
      <c r="I166" s="1192">
        <f t="shared" si="6"/>
        <v>204</v>
      </c>
      <c r="J166" s="1179">
        <v>5</v>
      </c>
      <c r="K166" s="1193">
        <f t="shared" si="8"/>
        <v>1018</v>
      </c>
    </row>
    <row r="167" spans="2:11" x14ac:dyDescent="0.3">
      <c r="B167" s="253"/>
      <c r="C167" s="255"/>
      <c r="D167" s="179">
        <v>2854</v>
      </c>
      <c r="E167" s="88" t="s">
        <v>273</v>
      </c>
      <c r="F167" s="180">
        <v>259</v>
      </c>
      <c r="G167" s="185"/>
      <c r="H167" s="1181">
        <v>1</v>
      </c>
      <c r="I167" s="1192">
        <f t="shared" si="6"/>
        <v>204</v>
      </c>
      <c r="J167" s="1179">
        <v>5</v>
      </c>
      <c r="K167" s="1193">
        <f t="shared" si="8"/>
        <v>1018</v>
      </c>
    </row>
    <row r="168" spans="2:11" x14ac:dyDescent="0.3">
      <c r="B168" s="253"/>
      <c r="C168" s="255"/>
      <c r="D168" s="179">
        <v>2855</v>
      </c>
      <c r="E168" s="88" t="s">
        <v>274</v>
      </c>
      <c r="F168" s="180">
        <v>260</v>
      </c>
      <c r="G168" s="185"/>
      <c r="H168" s="1181">
        <v>1</v>
      </c>
      <c r="I168" s="1192">
        <f t="shared" si="6"/>
        <v>204</v>
      </c>
      <c r="J168" s="1179">
        <v>5</v>
      </c>
      <c r="K168" s="1193">
        <f t="shared" si="8"/>
        <v>1018</v>
      </c>
    </row>
    <row r="169" spans="2:11" x14ac:dyDescent="0.3">
      <c r="B169" s="253"/>
      <c r="C169" s="255"/>
      <c r="D169" s="179">
        <v>2856</v>
      </c>
      <c r="E169" s="88" t="s">
        <v>275</v>
      </c>
      <c r="F169" s="180" t="s">
        <v>276</v>
      </c>
      <c r="G169" s="185"/>
      <c r="H169" s="1181">
        <v>1</v>
      </c>
      <c r="I169" s="1192">
        <f t="shared" si="6"/>
        <v>204</v>
      </c>
      <c r="J169" s="1179">
        <v>5</v>
      </c>
      <c r="K169" s="1193">
        <f t="shared" si="8"/>
        <v>1018</v>
      </c>
    </row>
    <row r="170" spans="2:11" x14ac:dyDescent="0.3">
      <c r="B170" s="253"/>
      <c r="C170" s="255"/>
      <c r="D170" s="179"/>
      <c r="E170" s="88"/>
      <c r="F170" s="180" t="s">
        <v>277</v>
      </c>
      <c r="G170" s="185"/>
      <c r="H170" s="1181">
        <v>1</v>
      </c>
      <c r="I170" s="1192">
        <f t="shared" si="6"/>
        <v>204</v>
      </c>
      <c r="J170" s="1179">
        <v>5</v>
      </c>
      <c r="K170" s="1193">
        <f t="shared" si="8"/>
        <v>1018</v>
      </c>
    </row>
    <row r="171" spans="2:11" x14ac:dyDescent="0.3">
      <c r="B171" s="253"/>
      <c r="C171" s="255"/>
      <c r="D171" s="179"/>
      <c r="E171" s="88"/>
      <c r="F171" s="180" t="s">
        <v>278</v>
      </c>
      <c r="G171" s="185"/>
      <c r="H171" s="1181">
        <v>1</v>
      </c>
      <c r="I171" s="1192">
        <f t="shared" si="6"/>
        <v>204</v>
      </c>
      <c r="J171" s="1179">
        <v>5</v>
      </c>
      <c r="K171" s="1193">
        <f t="shared" si="8"/>
        <v>1018</v>
      </c>
    </row>
    <row r="172" spans="2:11" x14ac:dyDescent="0.3">
      <c r="B172" s="253"/>
      <c r="C172" s="255"/>
      <c r="D172" s="179"/>
      <c r="E172" s="88"/>
      <c r="F172" s="180" t="s">
        <v>279</v>
      </c>
      <c r="G172" s="185"/>
      <c r="H172" s="1181">
        <v>1</v>
      </c>
      <c r="I172" s="1192">
        <f t="shared" si="6"/>
        <v>204</v>
      </c>
      <c r="J172" s="1179">
        <v>5</v>
      </c>
      <c r="K172" s="1193">
        <f t="shared" si="8"/>
        <v>1018</v>
      </c>
    </row>
    <row r="173" spans="2:11" x14ac:dyDescent="0.3">
      <c r="B173" s="253"/>
      <c r="C173" s="255"/>
      <c r="D173" s="179"/>
      <c r="E173" s="88"/>
      <c r="F173" s="180" t="s">
        <v>280</v>
      </c>
      <c r="G173" s="185"/>
      <c r="H173" s="1181">
        <v>1</v>
      </c>
      <c r="I173" s="1192">
        <f t="shared" si="6"/>
        <v>204</v>
      </c>
      <c r="J173" s="1179">
        <v>5</v>
      </c>
      <c r="K173" s="1193">
        <f t="shared" si="8"/>
        <v>1018</v>
      </c>
    </row>
    <row r="174" spans="2:11" x14ac:dyDescent="0.3">
      <c r="B174" s="253"/>
      <c r="C174" s="255"/>
      <c r="D174" s="179"/>
      <c r="E174" s="88"/>
      <c r="F174" s="180" t="s">
        <v>281</v>
      </c>
      <c r="G174" s="185"/>
      <c r="H174" s="1181">
        <v>1</v>
      </c>
      <c r="I174" s="1192">
        <f t="shared" si="6"/>
        <v>204</v>
      </c>
      <c r="J174" s="1179">
        <v>5</v>
      </c>
      <c r="K174" s="1193">
        <f t="shared" si="8"/>
        <v>1018</v>
      </c>
    </row>
    <row r="175" spans="2:11" x14ac:dyDescent="0.3">
      <c r="B175" s="253"/>
      <c r="C175" s="255"/>
      <c r="D175" s="179"/>
      <c r="E175" s="88"/>
      <c r="F175" s="180" t="s">
        <v>282</v>
      </c>
      <c r="G175" s="185"/>
      <c r="H175" s="1181">
        <v>1</v>
      </c>
      <c r="I175" s="1192">
        <f t="shared" si="6"/>
        <v>204</v>
      </c>
      <c r="J175" s="1179">
        <v>5</v>
      </c>
      <c r="K175" s="1193">
        <f t="shared" si="8"/>
        <v>1018</v>
      </c>
    </row>
    <row r="176" spans="2:11" x14ac:dyDescent="0.3">
      <c r="B176" s="253"/>
      <c r="C176" s="255"/>
      <c r="D176" s="179"/>
      <c r="E176" s="88"/>
      <c r="F176" s="180" t="s">
        <v>240</v>
      </c>
      <c r="G176" s="185"/>
      <c r="H176" s="1181">
        <v>1</v>
      </c>
      <c r="I176" s="1192">
        <f t="shared" si="6"/>
        <v>204</v>
      </c>
      <c r="J176" s="1179">
        <v>5</v>
      </c>
      <c r="K176" s="1193">
        <f t="shared" si="8"/>
        <v>1018</v>
      </c>
    </row>
    <row r="177" spans="2:11" x14ac:dyDescent="0.3">
      <c r="B177" s="253"/>
      <c r="C177" s="255"/>
      <c r="D177" s="179"/>
      <c r="E177" s="88"/>
      <c r="F177" s="180" t="s">
        <v>241</v>
      </c>
      <c r="G177" s="185"/>
      <c r="H177" s="1181">
        <v>1</v>
      </c>
      <c r="I177" s="1192">
        <f t="shared" si="6"/>
        <v>204</v>
      </c>
      <c r="J177" s="1179">
        <v>5</v>
      </c>
      <c r="K177" s="1193">
        <f t="shared" si="8"/>
        <v>1018</v>
      </c>
    </row>
    <row r="178" spans="2:11" ht="26.4" x14ac:dyDescent="0.3">
      <c r="B178" s="253"/>
      <c r="C178" s="255"/>
      <c r="D178" s="179">
        <v>2857</v>
      </c>
      <c r="E178" s="88" t="s">
        <v>283</v>
      </c>
      <c r="F178" s="180" t="s">
        <v>284</v>
      </c>
      <c r="G178" s="185"/>
      <c r="H178" s="1181">
        <v>2</v>
      </c>
      <c r="I178" s="1192">
        <f t="shared" si="6"/>
        <v>407</v>
      </c>
      <c r="J178" s="1179">
        <v>10</v>
      </c>
      <c r="K178" s="1193">
        <f t="shared" si="8"/>
        <v>2035</v>
      </c>
    </row>
    <row r="179" spans="2:11" ht="26.4" x14ac:dyDescent="0.3">
      <c r="B179" s="253"/>
      <c r="C179" s="255"/>
      <c r="D179" s="179">
        <v>2858</v>
      </c>
      <c r="E179" s="88" t="s">
        <v>285</v>
      </c>
      <c r="F179" s="180">
        <v>265</v>
      </c>
      <c r="G179" s="185"/>
      <c r="H179" s="1181">
        <v>1</v>
      </c>
      <c r="I179" s="1192">
        <f t="shared" si="6"/>
        <v>204</v>
      </c>
      <c r="J179" s="1179">
        <v>5</v>
      </c>
      <c r="K179" s="1193">
        <f t="shared" si="8"/>
        <v>1018</v>
      </c>
    </row>
    <row r="180" spans="2:11" ht="26.4" x14ac:dyDescent="0.3">
      <c r="B180" s="253"/>
      <c r="C180" s="255"/>
      <c r="D180" s="179">
        <v>2143</v>
      </c>
      <c r="E180" s="88" t="s">
        <v>286</v>
      </c>
      <c r="F180" s="180">
        <v>293</v>
      </c>
      <c r="G180" s="185"/>
      <c r="H180" s="1181">
        <v>4</v>
      </c>
      <c r="I180" s="1192">
        <f t="shared" si="6"/>
        <v>814</v>
      </c>
      <c r="J180" s="1179">
        <v>20</v>
      </c>
      <c r="K180" s="1193">
        <f t="shared" si="8"/>
        <v>4070</v>
      </c>
    </row>
    <row r="181" spans="2:11" x14ac:dyDescent="0.3">
      <c r="B181" s="253"/>
      <c r="C181" s="255"/>
      <c r="D181" s="179"/>
      <c r="E181" s="88"/>
      <c r="F181" s="180" t="s">
        <v>287</v>
      </c>
      <c r="G181" s="185"/>
      <c r="H181" s="1181">
        <v>4</v>
      </c>
      <c r="I181" s="1192">
        <f t="shared" si="6"/>
        <v>814</v>
      </c>
      <c r="J181" s="1179">
        <v>20</v>
      </c>
      <c r="K181" s="1193">
        <f t="shared" si="8"/>
        <v>4070</v>
      </c>
    </row>
    <row r="182" spans="2:11" x14ac:dyDescent="0.3">
      <c r="B182" s="253"/>
      <c r="C182" s="255"/>
      <c r="D182" s="179">
        <v>2860</v>
      </c>
      <c r="E182" s="88" t="s">
        <v>288</v>
      </c>
      <c r="F182" s="180" t="s">
        <v>289</v>
      </c>
      <c r="G182" s="185"/>
      <c r="H182" s="1181">
        <v>4</v>
      </c>
      <c r="I182" s="1192">
        <f>IF($H182="","",IFERROR(ROUND($H182*PenaltyUnit,0), "n/a"))</f>
        <v>814</v>
      </c>
      <c r="J182" s="1179">
        <v>20</v>
      </c>
      <c r="K182" s="1193">
        <f>IF($J182="","",IFERROR(ROUND($J182*PenaltyUnit,0), J182))</f>
        <v>4070</v>
      </c>
    </row>
    <row r="183" spans="2:11" x14ac:dyDescent="0.3">
      <c r="B183" s="253"/>
      <c r="C183" s="255"/>
      <c r="D183" s="179"/>
      <c r="E183" s="88"/>
      <c r="F183" s="180" t="s">
        <v>290</v>
      </c>
      <c r="G183" s="185"/>
      <c r="H183" s="1181">
        <v>4</v>
      </c>
      <c r="I183" s="1192">
        <f>IF($H183="","",IFERROR(ROUND($H183*PenaltyUnit,0), "n/a"))</f>
        <v>814</v>
      </c>
      <c r="J183" s="1179">
        <v>20</v>
      </c>
      <c r="K183" s="1193">
        <f>IF($J183="","",IFERROR(ROUND($J183*PenaltyUnit,0), J183))</f>
        <v>4070</v>
      </c>
    </row>
    <row r="184" spans="2:11" x14ac:dyDescent="0.3">
      <c r="B184" s="253"/>
      <c r="C184" s="255"/>
      <c r="D184" s="179"/>
      <c r="E184" s="88"/>
      <c r="F184" s="180" t="s">
        <v>313</v>
      </c>
      <c r="G184" s="185"/>
      <c r="H184" s="1181"/>
      <c r="I184" s="1192"/>
      <c r="J184" s="1179">
        <v>5</v>
      </c>
      <c r="K184" s="1193">
        <f>IF($J184="","",IFERROR(ROUND($J184*PenaltyUnit,0), J184))</f>
        <v>1018</v>
      </c>
    </row>
    <row r="185" spans="2:11" x14ac:dyDescent="0.3">
      <c r="B185" s="253"/>
      <c r="C185" s="255"/>
      <c r="D185" s="179">
        <v>2145</v>
      </c>
      <c r="E185" s="88" t="s">
        <v>291</v>
      </c>
      <c r="F185" s="180">
        <v>277</v>
      </c>
      <c r="G185" s="185"/>
      <c r="H185" s="1181">
        <v>2</v>
      </c>
      <c r="I185" s="1192">
        <f t="shared" si="6"/>
        <v>407</v>
      </c>
      <c r="J185" s="1179">
        <v>10</v>
      </c>
      <c r="K185" s="1193">
        <f t="shared" si="8"/>
        <v>2035</v>
      </c>
    </row>
    <row r="186" spans="2:11" ht="26.4" x14ac:dyDescent="0.3">
      <c r="B186" s="253"/>
      <c r="C186" s="255"/>
      <c r="D186" s="179">
        <v>2862</v>
      </c>
      <c r="E186" s="88" t="s">
        <v>292</v>
      </c>
      <c r="F186" s="180">
        <v>270</v>
      </c>
      <c r="G186" s="185"/>
      <c r="H186" s="1181">
        <v>1</v>
      </c>
      <c r="I186" s="1192">
        <f>IF($H186="","",IFERROR(ROUND($H186*PenaltyUnit,0), "n/a"))</f>
        <v>204</v>
      </c>
      <c r="J186" s="1179">
        <v>5</v>
      </c>
      <c r="K186" s="1193">
        <f>IF($J186="","",IFERROR(ROUND($J186*PenaltyUnit,0), J186))</f>
        <v>1018</v>
      </c>
    </row>
    <row r="187" spans="2:11" x14ac:dyDescent="0.3">
      <c r="B187" s="253"/>
      <c r="C187" s="255"/>
      <c r="D187" s="179">
        <v>2147</v>
      </c>
      <c r="E187" s="88" t="s">
        <v>293</v>
      </c>
      <c r="F187" s="180" t="s">
        <v>294</v>
      </c>
      <c r="G187" s="1181">
        <v>3</v>
      </c>
      <c r="H187" s="1181">
        <v>4</v>
      </c>
      <c r="I187" s="1192">
        <f t="shared" si="6"/>
        <v>814</v>
      </c>
      <c r="J187" s="1179">
        <v>20</v>
      </c>
      <c r="K187" s="1193">
        <f t="shared" si="8"/>
        <v>4070</v>
      </c>
    </row>
    <row r="188" spans="2:11" x14ac:dyDescent="0.3">
      <c r="B188" s="253"/>
      <c r="C188" s="255"/>
      <c r="D188" s="179">
        <v>2148</v>
      </c>
      <c r="E188" s="88" t="s">
        <v>295</v>
      </c>
      <c r="F188" s="180" t="s">
        <v>294</v>
      </c>
      <c r="G188" s="1181">
        <v>1</v>
      </c>
      <c r="H188" s="282">
        <v>1.5</v>
      </c>
      <c r="I188" s="1192">
        <f t="shared" si="6"/>
        <v>305</v>
      </c>
      <c r="J188" s="1179">
        <v>20</v>
      </c>
      <c r="K188" s="1193">
        <f t="shared" si="8"/>
        <v>4070</v>
      </c>
    </row>
    <row r="189" spans="2:11" x14ac:dyDescent="0.3">
      <c r="B189" s="253"/>
      <c r="C189" s="255"/>
      <c r="D189" s="179"/>
      <c r="E189" s="88" t="s">
        <v>3194</v>
      </c>
      <c r="F189" s="180">
        <v>299</v>
      </c>
      <c r="G189" s="185"/>
      <c r="H189" s="282"/>
      <c r="I189" s="1192"/>
      <c r="J189" s="1179">
        <v>20</v>
      </c>
      <c r="K189" s="1193">
        <f t="shared" si="8"/>
        <v>4070</v>
      </c>
    </row>
    <row r="190" spans="2:11" x14ac:dyDescent="0.3">
      <c r="B190" s="253"/>
      <c r="C190" s="255"/>
      <c r="D190" s="179"/>
      <c r="E190" s="88" t="s">
        <v>3193</v>
      </c>
      <c r="F190" s="180">
        <v>301</v>
      </c>
      <c r="G190" s="185"/>
      <c r="H190" s="282"/>
      <c r="I190" s="1192" t="str">
        <f t="shared" si="6"/>
        <v/>
      </c>
      <c r="J190" s="1179">
        <v>5</v>
      </c>
      <c r="K190" s="1193">
        <f t="shared" si="8"/>
        <v>1018</v>
      </c>
    </row>
    <row r="191" spans="2:11" x14ac:dyDescent="0.3">
      <c r="B191" s="253"/>
      <c r="C191" s="255"/>
      <c r="D191" s="179"/>
      <c r="E191" s="186" t="s">
        <v>3203</v>
      </c>
      <c r="F191" s="180" t="s">
        <v>3202</v>
      </c>
      <c r="G191" s="185"/>
      <c r="H191" s="282"/>
      <c r="I191" s="1192"/>
      <c r="J191" s="1179">
        <v>5</v>
      </c>
      <c r="K191" s="1193">
        <f t="shared" si="8"/>
        <v>1018</v>
      </c>
    </row>
    <row r="192" spans="2:11" x14ac:dyDescent="0.3">
      <c r="B192" s="253"/>
      <c r="C192" s="255"/>
      <c r="D192" s="179"/>
      <c r="E192" s="186"/>
      <c r="F192" s="180" t="s">
        <v>3204</v>
      </c>
      <c r="G192" s="185"/>
      <c r="H192" s="282"/>
      <c r="I192" s="1192"/>
      <c r="J192" s="1179">
        <v>5</v>
      </c>
      <c r="K192" s="1193">
        <f t="shared" si="8"/>
        <v>1018</v>
      </c>
    </row>
    <row r="193" spans="2:11" x14ac:dyDescent="0.3">
      <c r="B193" s="253"/>
      <c r="C193" s="255"/>
      <c r="D193" s="179"/>
      <c r="E193" s="186"/>
      <c r="F193" s="180" t="s">
        <v>3205</v>
      </c>
      <c r="G193" s="185"/>
      <c r="H193" s="282"/>
      <c r="I193" s="1192"/>
      <c r="J193" s="1179">
        <v>5</v>
      </c>
      <c r="K193" s="1193">
        <f t="shared" si="8"/>
        <v>1018</v>
      </c>
    </row>
    <row r="194" spans="2:11" x14ac:dyDescent="0.3">
      <c r="B194" s="253"/>
      <c r="C194" s="255"/>
      <c r="D194" s="179"/>
      <c r="E194" s="186" t="s">
        <v>3207</v>
      </c>
      <c r="F194" s="180">
        <v>293</v>
      </c>
      <c r="G194" s="185"/>
      <c r="H194" s="282"/>
      <c r="I194" s="1192"/>
      <c r="J194" s="1179">
        <v>20</v>
      </c>
      <c r="K194" s="1193">
        <f t="shared" si="8"/>
        <v>4070</v>
      </c>
    </row>
    <row r="195" spans="2:11" x14ac:dyDescent="0.3">
      <c r="B195" s="253"/>
      <c r="C195" s="255"/>
      <c r="D195" s="179"/>
      <c r="E195" s="186" t="s">
        <v>3208</v>
      </c>
      <c r="F195" s="180" t="s">
        <v>287</v>
      </c>
      <c r="G195" s="185"/>
      <c r="H195" s="282"/>
      <c r="I195" s="1192"/>
      <c r="J195" s="1179">
        <v>20</v>
      </c>
      <c r="K195" s="1193">
        <f t="shared" si="8"/>
        <v>4070</v>
      </c>
    </row>
    <row r="196" spans="2:11" x14ac:dyDescent="0.3">
      <c r="B196" s="253"/>
      <c r="C196" s="255"/>
      <c r="D196" s="179"/>
      <c r="E196" s="186" t="s">
        <v>3209</v>
      </c>
      <c r="F196" s="180" t="s">
        <v>289</v>
      </c>
      <c r="G196" s="185"/>
      <c r="H196" s="282"/>
      <c r="I196" s="1192"/>
      <c r="J196" s="1179">
        <v>20</v>
      </c>
      <c r="K196" s="1193">
        <f t="shared" si="8"/>
        <v>4070</v>
      </c>
    </row>
    <row r="197" spans="2:11" x14ac:dyDescent="0.3">
      <c r="B197" s="253"/>
      <c r="C197" s="255"/>
      <c r="D197" s="179"/>
      <c r="E197" s="186" t="s">
        <v>3210</v>
      </c>
      <c r="F197" s="180" t="s">
        <v>290</v>
      </c>
      <c r="G197" s="185"/>
      <c r="H197" s="282"/>
      <c r="I197" s="1192"/>
      <c r="J197" s="1179">
        <v>20</v>
      </c>
      <c r="K197" s="1193">
        <f t="shared" si="8"/>
        <v>4070</v>
      </c>
    </row>
    <row r="198" spans="2:11" ht="26.4" x14ac:dyDescent="0.3">
      <c r="B198" s="253"/>
      <c r="C198" s="255"/>
      <c r="D198" s="179"/>
      <c r="E198" s="186" t="s">
        <v>3211</v>
      </c>
      <c r="F198" s="180" t="s">
        <v>313</v>
      </c>
      <c r="G198" s="185"/>
      <c r="H198" s="282"/>
      <c r="I198" s="1192"/>
      <c r="J198" s="1179">
        <v>5</v>
      </c>
      <c r="K198" s="1193">
        <f t="shared" si="8"/>
        <v>1018</v>
      </c>
    </row>
    <row r="199" spans="2:11" x14ac:dyDescent="0.3">
      <c r="B199" s="253"/>
      <c r="C199" s="255"/>
      <c r="D199" s="179"/>
      <c r="E199" s="186" t="s">
        <v>3212</v>
      </c>
      <c r="F199" s="180" t="s">
        <v>147</v>
      </c>
      <c r="G199" s="185"/>
      <c r="H199" s="282"/>
      <c r="I199" s="1192"/>
      <c r="J199" s="1179">
        <v>5</v>
      </c>
      <c r="K199" s="1193">
        <f t="shared" si="8"/>
        <v>1018</v>
      </c>
    </row>
    <row r="200" spans="2:11" x14ac:dyDescent="0.3">
      <c r="B200" s="253"/>
      <c r="C200" s="256"/>
      <c r="D200" s="179"/>
      <c r="E200" s="186" t="s">
        <v>3213</v>
      </c>
      <c r="F200" s="180" t="s">
        <v>148</v>
      </c>
      <c r="G200" s="185"/>
      <c r="H200" s="282"/>
      <c r="I200" s="1192"/>
      <c r="J200" s="1179">
        <v>5</v>
      </c>
      <c r="K200" s="1193">
        <f t="shared" si="8"/>
        <v>1018</v>
      </c>
    </row>
    <row r="201" spans="2:11" ht="19.95" customHeight="1" x14ac:dyDescent="0.3">
      <c r="B201" s="260"/>
      <c r="C201" s="826" t="s">
        <v>3566</v>
      </c>
      <c r="D201" s="827"/>
      <c r="E201" s="827"/>
      <c r="F201" s="827"/>
      <c r="G201" s="827"/>
      <c r="H201" s="827"/>
      <c r="I201" s="827"/>
      <c r="J201" s="827"/>
      <c r="K201" s="828"/>
    </row>
    <row r="202" spans="2:11" x14ac:dyDescent="0.3">
      <c r="B202" s="253"/>
      <c r="C202" s="254"/>
      <c r="D202" s="179">
        <v>4474</v>
      </c>
      <c r="E202" s="88" t="s">
        <v>296</v>
      </c>
      <c r="F202" s="180" t="s">
        <v>297</v>
      </c>
      <c r="G202" s="185"/>
      <c r="H202" s="282">
        <v>2.5</v>
      </c>
      <c r="I202" s="1192">
        <f t="shared" si="6"/>
        <v>509</v>
      </c>
      <c r="J202" s="1179">
        <v>10</v>
      </c>
      <c r="K202" s="1193">
        <f t="shared" ref="K202:K245" si="9">IF($J202="","",IFERROR(ROUND($J202*PenaltyUnit,0), J202))</f>
        <v>2035</v>
      </c>
    </row>
    <row r="203" spans="2:11" x14ac:dyDescent="0.3">
      <c r="B203" s="253"/>
      <c r="C203" s="255"/>
      <c r="D203" s="179"/>
      <c r="E203" s="88"/>
      <c r="F203" s="180" t="s">
        <v>298</v>
      </c>
      <c r="G203" s="185"/>
      <c r="H203" s="282">
        <v>2.5</v>
      </c>
      <c r="I203" s="1192">
        <f t="shared" si="6"/>
        <v>509</v>
      </c>
      <c r="J203" s="1179"/>
      <c r="K203" s="1193" t="str">
        <f t="shared" si="9"/>
        <v/>
      </c>
    </row>
    <row r="204" spans="2:11" x14ac:dyDescent="0.3">
      <c r="B204" s="253"/>
      <c r="C204" s="255"/>
      <c r="D204" s="179"/>
      <c r="E204" s="88"/>
      <c r="F204" s="180" t="s">
        <v>299</v>
      </c>
      <c r="G204" s="185"/>
      <c r="H204" s="282">
        <v>2.5</v>
      </c>
      <c r="I204" s="1192">
        <f t="shared" si="6"/>
        <v>509</v>
      </c>
      <c r="J204" s="1179"/>
      <c r="K204" s="1193" t="str">
        <f t="shared" si="9"/>
        <v/>
      </c>
    </row>
    <row r="205" spans="2:11" x14ac:dyDescent="0.3">
      <c r="B205" s="253"/>
      <c r="C205" s="255"/>
      <c r="D205" s="179"/>
      <c r="E205" s="88"/>
      <c r="F205" s="180" t="s">
        <v>300</v>
      </c>
      <c r="G205" s="185"/>
      <c r="H205" s="282">
        <v>2.5</v>
      </c>
      <c r="I205" s="1192">
        <f t="shared" si="6"/>
        <v>509</v>
      </c>
      <c r="J205" s="1179">
        <v>10</v>
      </c>
      <c r="K205" s="1193">
        <f t="shared" si="9"/>
        <v>2035</v>
      </c>
    </row>
    <row r="206" spans="2:11" x14ac:dyDescent="0.3">
      <c r="B206" s="253"/>
      <c r="C206" s="255"/>
      <c r="D206" s="179"/>
      <c r="E206" s="88"/>
      <c r="F206" s="180" t="s">
        <v>301</v>
      </c>
      <c r="G206" s="185"/>
      <c r="H206" s="282">
        <v>2.5</v>
      </c>
      <c r="I206" s="1192">
        <f t="shared" si="6"/>
        <v>509</v>
      </c>
      <c r="J206" s="1179"/>
      <c r="K206" s="1193" t="str">
        <f t="shared" si="9"/>
        <v/>
      </c>
    </row>
    <row r="207" spans="2:11" x14ac:dyDescent="0.3">
      <c r="B207" s="253"/>
      <c r="C207" s="255"/>
      <c r="D207" s="179"/>
      <c r="E207" s="88"/>
      <c r="F207" s="180" t="s">
        <v>302</v>
      </c>
      <c r="G207" s="185"/>
      <c r="H207" s="282">
        <v>2.5</v>
      </c>
      <c r="I207" s="1192">
        <f t="shared" si="6"/>
        <v>509</v>
      </c>
      <c r="J207" s="1179"/>
      <c r="K207" s="1193" t="str">
        <f t="shared" si="9"/>
        <v/>
      </c>
    </row>
    <row r="208" spans="2:11" x14ac:dyDescent="0.3">
      <c r="B208" s="253"/>
      <c r="C208" s="255"/>
      <c r="D208" s="179"/>
      <c r="E208" s="88"/>
      <c r="F208" s="180" t="s">
        <v>303</v>
      </c>
      <c r="G208" s="185"/>
      <c r="H208" s="282">
        <v>2.5</v>
      </c>
      <c r="I208" s="1192">
        <f t="shared" si="6"/>
        <v>509</v>
      </c>
      <c r="J208" s="1179">
        <v>10</v>
      </c>
      <c r="K208" s="1193">
        <f t="shared" si="9"/>
        <v>2035</v>
      </c>
    </row>
    <row r="209" spans="2:11" x14ac:dyDescent="0.3">
      <c r="B209" s="253"/>
      <c r="C209" s="255"/>
      <c r="D209" s="179"/>
      <c r="E209" s="88"/>
      <c r="F209" s="180" t="s">
        <v>304</v>
      </c>
      <c r="G209" s="185"/>
      <c r="H209" s="282">
        <v>2.5</v>
      </c>
      <c r="I209" s="1192">
        <f t="shared" si="6"/>
        <v>509</v>
      </c>
      <c r="J209" s="1179"/>
      <c r="K209" s="1193" t="str">
        <f t="shared" si="9"/>
        <v/>
      </c>
    </row>
    <row r="210" spans="2:11" x14ac:dyDescent="0.3">
      <c r="B210" s="253"/>
      <c r="C210" s="255"/>
      <c r="D210" s="179"/>
      <c r="E210" s="88"/>
      <c r="F210" s="180" t="s">
        <v>305</v>
      </c>
      <c r="G210" s="185"/>
      <c r="H210" s="282">
        <v>2.5</v>
      </c>
      <c r="I210" s="1192">
        <f t="shared" si="6"/>
        <v>509</v>
      </c>
      <c r="J210" s="1179"/>
      <c r="K210" s="1193" t="str">
        <f t="shared" si="9"/>
        <v/>
      </c>
    </row>
    <row r="211" spans="2:11" x14ac:dyDescent="0.3">
      <c r="B211" s="253"/>
      <c r="C211" s="255"/>
      <c r="D211" s="179"/>
      <c r="E211" s="88"/>
      <c r="F211" s="180" t="s">
        <v>306</v>
      </c>
      <c r="G211" s="185"/>
      <c r="H211" s="282">
        <v>2.5</v>
      </c>
      <c r="I211" s="1192">
        <f t="shared" si="6"/>
        <v>509</v>
      </c>
      <c r="J211" s="1179">
        <v>10</v>
      </c>
      <c r="K211" s="1193">
        <f t="shared" si="9"/>
        <v>2035</v>
      </c>
    </row>
    <row r="212" spans="2:11" x14ac:dyDescent="0.3">
      <c r="B212" s="253"/>
      <c r="C212" s="255"/>
      <c r="D212" s="179"/>
      <c r="E212" s="88"/>
      <c r="F212" s="180" t="s">
        <v>307</v>
      </c>
      <c r="G212" s="185"/>
      <c r="H212" s="282">
        <v>2.5</v>
      </c>
      <c r="I212" s="1192">
        <f t="shared" si="6"/>
        <v>509</v>
      </c>
      <c r="J212" s="1179"/>
      <c r="K212" s="1193" t="str">
        <f t="shared" si="9"/>
        <v/>
      </c>
    </row>
    <row r="213" spans="2:11" x14ac:dyDescent="0.3">
      <c r="B213" s="253"/>
      <c r="C213" s="255"/>
      <c r="D213" s="179"/>
      <c r="E213" s="88"/>
      <c r="F213" s="180" t="s">
        <v>308</v>
      </c>
      <c r="G213" s="185"/>
      <c r="H213" s="282">
        <v>2.5</v>
      </c>
      <c r="I213" s="1192">
        <f t="shared" si="6"/>
        <v>509</v>
      </c>
      <c r="J213" s="1179"/>
      <c r="K213" s="1193" t="str">
        <f t="shared" si="9"/>
        <v/>
      </c>
    </row>
    <row r="214" spans="2:11" x14ac:dyDescent="0.3">
      <c r="B214" s="253"/>
      <c r="C214" s="255"/>
      <c r="D214" s="179"/>
      <c r="E214" s="88"/>
      <c r="F214" s="180" t="s">
        <v>309</v>
      </c>
      <c r="G214" s="185"/>
      <c r="H214" s="282">
        <v>2.5</v>
      </c>
      <c r="I214" s="1192">
        <f t="shared" si="6"/>
        <v>509</v>
      </c>
      <c r="J214" s="1179">
        <v>10</v>
      </c>
      <c r="K214" s="1193">
        <f t="shared" si="9"/>
        <v>2035</v>
      </c>
    </row>
    <row r="215" spans="2:11" x14ac:dyDescent="0.3">
      <c r="B215" s="253"/>
      <c r="C215" s="255"/>
      <c r="D215" s="179"/>
      <c r="E215" s="88"/>
      <c r="F215" s="180" t="s">
        <v>310</v>
      </c>
      <c r="G215" s="185"/>
      <c r="H215" s="282">
        <v>2.5</v>
      </c>
      <c r="I215" s="1192">
        <f t="shared" si="6"/>
        <v>509</v>
      </c>
      <c r="J215" s="1179"/>
      <c r="K215" s="1193" t="str">
        <f t="shared" si="9"/>
        <v/>
      </c>
    </row>
    <row r="216" spans="2:11" x14ac:dyDescent="0.3">
      <c r="B216" s="253"/>
      <c r="C216" s="255"/>
      <c r="D216" s="179"/>
      <c r="E216" s="88"/>
      <c r="F216" s="180" t="s">
        <v>311</v>
      </c>
      <c r="G216" s="185"/>
      <c r="H216" s="282">
        <v>2.5</v>
      </c>
      <c r="I216" s="1192">
        <f t="shared" si="6"/>
        <v>509</v>
      </c>
      <c r="J216" s="1179"/>
      <c r="K216" s="1193" t="str">
        <f t="shared" si="9"/>
        <v/>
      </c>
    </row>
    <row r="217" spans="2:11" x14ac:dyDescent="0.3">
      <c r="B217" s="253"/>
      <c r="C217" s="255"/>
      <c r="D217" s="179"/>
      <c r="E217" s="183" t="s">
        <v>132</v>
      </c>
      <c r="F217" s="180" t="s">
        <v>298</v>
      </c>
      <c r="G217" s="185"/>
      <c r="H217" s="282">
        <v>2.5</v>
      </c>
      <c r="I217" s="1192">
        <f t="shared" si="6"/>
        <v>509</v>
      </c>
      <c r="J217" s="1179">
        <v>10</v>
      </c>
      <c r="K217" s="1193">
        <f t="shared" si="9"/>
        <v>2035</v>
      </c>
    </row>
    <row r="218" spans="2:11" x14ac:dyDescent="0.3">
      <c r="B218" s="253"/>
      <c r="C218" s="255"/>
      <c r="D218" s="179"/>
      <c r="E218" s="183" t="s">
        <v>133</v>
      </c>
      <c r="F218" s="180" t="s">
        <v>298</v>
      </c>
      <c r="G218" s="185"/>
      <c r="H218" s="282">
        <v>2.5</v>
      </c>
      <c r="I218" s="1192">
        <f t="shared" si="6"/>
        <v>509</v>
      </c>
      <c r="J218" s="1179">
        <v>50</v>
      </c>
      <c r="K218" s="1193">
        <f t="shared" si="9"/>
        <v>10176</v>
      </c>
    </row>
    <row r="219" spans="2:11" x14ac:dyDescent="0.3">
      <c r="B219" s="253"/>
      <c r="C219" s="255"/>
      <c r="D219" s="179"/>
      <c r="E219" s="183" t="s">
        <v>132</v>
      </c>
      <c r="F219" s="180" t="s">
        <v>299</v>
      </c>
      <c r="G219" s="185"/>
      <c r="H219" s="282">
        <v>2.5</v>
      </c>
      <c r="I219" s="1192">
        <f t="shared" si="6"/>
        <v>509</v>
      </c>
      <c r="J219" s="1179">
        <v>10</v>
      </c>
      <c r="K219" s="1193">
        <f t="shared" si="9"/>
        <v>2035</v>
      </c>
    </row>
    <row r="220" spans="2:11" x14ac:dyDescent="0.3">
      <c r="B220" s="253"/>
      <c r="C220" s="255"/>
      <c r="D220" s="179"/>
      <c r="E220" s="183" t="s">
        <v>133</v>
      </c>
      <c r="F220" s="180" t="s">
        <v>299</v>
      </c>
      <c r="G220" s="185"/>
      <c r="H220" s="282">
        <v>2.5</v>
      </c>
      <c r="I220" s="1192">
        <f t="shared" si="6"/>
        <v>509</v>
      </c>
      <c r="J220" s="1179">
        <v>50</v>
      </c>
      <c r="K220" s="1193">
        <f t="shared" si="9"/>
        <v>10176</v>
      </c>
    </row>
    <row r="221" spans="2:11" x14ac:dyDescent="0.3">
      <c r="B221" s="253"/>
      <c r="C221" s="255"/>
      <c r="D221" s="179"/>
      <c r="E221" s="183" t="s">
        <v>132</v>
      </c>
      <c r="F221" s="180" t="s">
        <v>301</v>
      </c>
      <c r="G221" s="185"/>
      <c r="H221" s="282">
        <v>2.5</v>
      </c>
      <c r="I221" s="1192">
        <f t="shared" si="6"/>
        <v>509</v>
      </c>
      <c r="J221" s="1179">
        <v>10</v>
      </c>
      <c r="K221" s="1193">
        <f t="shared" si="9"/>
        <v>2035</v>
      </c>
    </row>
    <row r="222" spans="2:11" x14ac:dyDescent="0.3">
      <c r="B222" s="253"/>
      <c r="C222" s="255"/>
      <c r="D222" s="179"/>
      <c r="E222" s="183" t="s">
        <v>133</v>
      </c>
      <c r="F222" s="180" t="s">
        <v>301</v>
      </c>
      <c r="G222" s="185"/>
      <c r="H222" s="282">
        <v>2.5</v>
      </c>
      <c r="I222" s="1192">
        <f t="shared" si="6"/>
        <v>509</v>
      </c>
      <c r="J222" s="1179">
        <v>50</v>
      </c>
      <c r="K222" s="1193">
        <f t="shared" si="9"/>
        <v>10176</v>
      </c>
    </row>
    <row r="223" spans="2:11" x14ac:dyDescent="0.3">
      <c r="B223" s="253"/>
      <c r="C223" s="255"/>
      <c r="D223" s="179"/>
      <c r="E223" s="183" t="s">
        <v>132</v>
      </c>
      <c r="F223" s="180" t="s">
        <v>302</v>
      </c>
      <c r="G223" s="185"/>
      <c r="H223" s="282">
        <v>2.5</v>
      </c>
      <c r="I223" s="1192">
        <f t="shared" si="6"/>
        <v>509</v>
      </c>
      <c r="J223" s="1179">
        <v>10</v>
      </c>
      <c r="K223" s="1193">
        <f t="shared" si="9"/>
        <v>2035</v>
      </c>
    </row>
    <row r="224" spans="2:11" x14ac:dyDescent="0.3">
      <c r="B224" s="253"/>
      <c r="C224" s="255"/>
      <c r="D224" s="179"/>
      <c r="E224" s="183" t="s">
        <v>133</v>
      </c>
      <c r="F224" s="180" t="s">
        <v>302</v>
      </c>
      <c r="G224" s="185"/>
      <c r="H224" s="282">
        <v>2.5</v>
      </c>
      <c r="I224" s="1192">
        <f t="shared" si="6"/>
        <v>509</v>
      </c>
      <c r="J224" s="1179">
        <v>50</v>
      </c>
      <c r="K224" s="1193">
        <f t="shared" si="9"/>
        <v>10176</v>
      </c>
    </row>
    <row r="225" spans="2:11" x14ac:dyDescent="0.3">
      <c r="B225" s="253"/>
      <c r="C225" s="255"/>
      <c r="D225" s="179"/>
      <c r="E225" s="183" t="s">
        <v>132</v>
      </c>
      <c r="F225" s="180" t="s">
        <v>304</v>
      </c>
      <c r="G225" s="185"/>
      <c r="H225" s="282">
        <v>2.5</v>
      </c>
      <c r="I225" s="1192">
        <f t="shared" si="6"/>
        <v>509</v>
      </c>
      <c r="J225" s="1179">
        <v>10</v>
      </c>
      <c r="K225" s="1193">
        <f t="shared" si="9"/>
        <v>2035</v>
      </c>
    </row>
    <row r="226" spans="2:11" x14ac:dyDescent="0.3">
      <c r="B226" s="253"/>
      <c r="C226" s="255"/>
      <c r="D226" s="179"/>
      <c r="E226" s="183" t="s">
        <v>133</v>
      </c>
      <c r="F226" s="180" t="s">
        <v>304</v>
      </c>
      <c r="G226" s="185"/>
      <c r="H226" s="282">
        <v>2.5</v>
      </c>
      <c r="I226" s="1192">
        <f t="shared" si="6"/>
        <v>509</v>
      </c>
      <c r="J226" s="1179">
        <v>50</v>
      </c>
      <c r="K226" s="1193">
        <f t="shared" si="9"/>
        <v>10176</v>
      </c>
    </row>
    <row r="227" spans="2:11" x14ac:dyDescent="0.3">
      <c r="B227" s="253"/>
      <c r="C227" s="255"/>
      <c r="D227" s="179"/>
      <c r="E227" s="183" t="s">
        <v>132</v>
      </c>
      <c r="F227" s="180" t="s">
        <v>305</v>
      </c>
      <c r="G227" s="185"/>
      <c r="H227" s="282">
        <v>2.5</v>
      </c>
      <c r="I227" s="1192">
        <f t="shared" si="6"/>
        <v>509</v>
      </c>
      <c r="J227" s="1179">
        <v>10</v>
      </c>
      <c r="K227" s="1193">
        <f t="shared" si="9"/>
        <v>2035</v>
      </c>
    </row>
    <row r="228" spans="2:11" x14ac:dyDescent="0.3">
      <c r="B228" s="253"/>
      <c r="C228" s="255"/>
      <c r="D228" s="179"/>
      <c r="E228" s="183" t="s">
        <v>133</v>
      </c>
      <c r="F228" s="180" t="s">
        <v>305</v>
      </c>
      <c r="G228" s="185"/>
      <c r="H228" s="282">
        <v>2.5</v>
      </c>
      <c r="I228" s="1192">
        <f t="shared" si="6"/>
        <v>509</v>
      </c>
      <c r="J228" s="1179">
        <v>50</v>
      </c>
      <c r="K228" s="1193">
        <f t="shared" si="9"/>
        <v>10176</v>
      </c>
    </row>
    <row r="229" spans="2:11" x14ac:dyDescent="0.3">
      <c r="B229" s="253"/>
      <c r="C229" s="255"/>
      <c r="D229" s="179"/>
      <c r="E229" s="183" t="s">
        <v>132</v>
      </c>
      <c r="F229" s="180" t="s">
        <v>307</v>
      </c>
      <c r="G229" s="185"/>
      <c r="H229" s="282">
        <v>2.5</v>
      </c>
      <c r="I229" s="1192">
        <f t="shared" si="6"/>
        <v>509</v>
      </c>
      <c r="J229" s="1179">
        <v>10</v>
      </c>
      <c r="K229" s="1193">
        <f t="shared" si="9"/>
        <v>2035</v>
      </c>
    </row>
    <row r="230" spans="2:11" x14ac:dyDescent="0.3">
      <c r="B230" s="253"/>
      <c r="C230" s="255"/>
      <c r="D230" s="179"/>
      <c r="E230" s="183" t="s">
        <v>133</v>
      </c>
      <c r="F230" s="180" t="s">
        <v>307</v>
      </c>
      <c r="G230" s="185"/>
      <c r="H230" s="282">
        <v>2.5</v>
      </c>
      <c r="I230" s="1192">
        <f t="shared" si="6"/>
        <v>509</v>
      </c>
      <c r="J230" s="1179">
        <v>50</v>
      </c>
      <c r="K230" s="1193">
        <f t="shared" si="9"/>
        <v>10176</v>
      </c>
    </row>
    <row r="231" spans="2:11" x14ac:dyDescent="0.3">
      <c r="B231" s="253"/>
      <c r="C231" s="255"/>
      <c r="D231" s="179"/>
      <c r="E231" s="183" t="s">
        <v>132</v>
      </c>
      <c r="F231" s="180" t="s">
        <v>308</v>
      </c>
      <c r="G231" s="185"/>
      <c r="H231" s="282">
        <v>2.5</v>
      </c>
      <c r="I231" s="1192">
        <f t="shared" si="6"/>
        <v>509</v>
      </c>
      <c r="J231" s="1179">
        <v>10</v>
      </c>
      <c r="K231" s="1193">
        <f t="shared" si="9"/>
        <v>2035</v>
      </c>
    </row>
    <row r="232" spans="2:11" x14ac:dyDescent="0.3">
      <c r="B232" s="253"/>
      <c r="C232" s="255"/>
      <c r="D232" s="179"/>
      <c r="E232" s="183" t="s">
        <v>133</v>
      </c>
      <c r="F232" s="180" t="s">
        <v>308</v>
      </c>
      <c r="G232" s="185"/>
      <c r="H232" s="282">
        <v>2.5</v>
      </c>
      <c r="I232" s="1192">
        <f t="shared" si="6"/>
        <v>509</v>
      </c>
      <c r="J232" s="1179">
        <v>50</v>
      </c>
      <c r="K232" s="1193">
        <f t="shared" si="9"/>
        <v>10176</v>
      </c>
    </row>
    <row r="233" spans="2:11" x14ac:dyDescent="0.3">
      <c r="B233" s="253"/>
      <c r="C233" s="255"/>
      <c r="D233" s="179"/>
      <c r="E233" s="183" t="s">
        <v>132</v>
      </c>
      <c r="F233" s="180" t="s">
        <v>310</v>
      </c>
      <c r="G233" s="185"/>
      <c r="H233" s="282">
        <v>2.5</v>
      </c>
      <c r="I233" s="1192">
        <f t="shared" si="6"/>
        <v>509</v>
      </c>
      <c r="J233" s="1179">
        <v>10</v>
      </c>
      <c r="K233" s="1193">
        <f t="shared" si="9"/>
        <v>2035</v>
      </c>
    </row>
    <row r="234" spans="2:11" x14ac:dyDescent="0.3">
      <c r="B234" s="253"/>
      <c r="C234" s="255"/>
      <c r="D234" s="179"/>
      <c r="E234" s="183" t="s">
        <v>133</v>
      </c>
      <c r="F234" s="180" t="s">
        <v>310</v>
      </c>
      <c r="G234" s="185"/>
      <c r="H234" s="282">
        <v>2.5</v>
      </c>
      <c r="I234" s="1192">
        <f t="shared" si="6"/>
        <v>509</v>
      </c>
      <c r="J234" s="1179">
        <v>50</v>
      </c>
      <c r="K234" s="1193">
        <f t="shared" si="9"/>
        <v>10176</v>
      </c>
    </row>
    <row r="235" spans="2:11" x14ac:dyDescent="0.3">
      <c r="B235" s="253"/>
      <c r="C235" s="255"/>
      <c r="D235" s="179"/>
      <c r="E235" s="183" t="s">
        <v>132</v>
      </c>
      <c r="F235" s="180" t="s">
        <v>311</v>
      </c>
      <c r="G235" s="185"/>
      <c r="H235" s="282">
        <v>2.5</v>
      </c>
      <c r="I235" s="1192">
        <f t="shared" si="6"/>
        <v>509</v>
      </c>
      <c r="J235" s="1179">
        <v>10</v>
      </c>
      <c r="K235" s="1193">
        <f t="shared" si="9"/>
        <v>2035</v>
      </c>
    </row>
    <row r="236" spans="2:11" x14ac:dyDescent="0.3">
      <c r="B236" s="253"/>
      <c r="C236" s="255"/>
      <c r="D236" s="179"/>
      <c r="E236" s="183" t="s">
        <v>133</v>
      </c>
      <c r="F236" s="180" t="s">
        <v>311</v>
      </c>
      <c r="G236" s="185"/>
      <c r="H236" s="282">
        <v>2.5</v>
      </c>
      <c r="I236" s="1192">
        <f t="shared" si="6"/>
        <v>509</v>
      </c>
      <c r="J236" s="1179">
        <v>50</v>
      </c>
      <c r="K236" s="1193">
        <f t="shared" si="9"/>
        <v>10176</v>
      </c>
    </row>
    <row r="237" spans="2:11" x14ac:dyDescent="0.3">
      <c r="B237" s="253"/>
      <c r="C237" s="255"/>
      <c r="D237" s="179">
        <v>2861</v>
      </c>
      <c r="E237" s="88" t="s">
        <v>312</v>
      </c>
      <c r="F237" s="180" t="s">
        <v>313</v>
      </c>
      <c r="G237" s="185"/>
      <c r="H237" s="282">
        <v>1</v>
      </c>
      <c r="I237" s="1192">
        <f t="shared" ref="I237:I245" si="10">IF($H237="","",IFERROR(ROUND($H237*PenaltyUnit,0), "n/a"))</f>
        <v>204</v>
      </c>
      <c r="J237" s="1179">
        <v>5</v>
      </c>
      <c r="K237" s="1193">
        <f t="shared" si="9"/>
        <v>1018</v>
      </c>
    </row>
    <row r="238" spans="2:11" x14ac:dyDescent="0.3">
      <c r="B238" s="253"/>
      <c r="C238" s="255"/>
      <c r="D238" s="179">
        <v>8387</v>
      </c>
      <c r="E238" s="88" t="s">
        <v>314</v>
      </c>
      <c r="F238" s="180" t="s">
        <v>315</v>
      </c>
      <c r="G238" s="185"/>
      <c r="H238" s="282">
        <v>2.5</v>
      </c>
      <c r="I238" s="1192">
        <f t="shared" si="10"/>
        <v>509</v>
      </c>
      <c r="J238" s="1179">
        <v>10</v>
      </c>
      <c r="K238" s="1193">
        <f t="shared" si="9"/>
        <v>2035</v>
      </c>
    </row>
    <row r="239" spans="2:11" x14ac:dyDescent="0.3">
      <c r="B239" s="253"/>
      <c r="C239" s="255"/>
      <c r="D239" s="179"/>
      <c r="E239" s="88"/>
      <c r="F239" s="180" t="s">
        <v>316</v>
      </c>
      <c r="G239" s="185"/>
      <c r="H239" s="282">
        <v>2.5</v>
      </c>
      <c r="I239" s="1192">
        <f>IF($H239="","",IFERROR(ROUND($H239*PenaltyUnit,0), "n/a"))</f>
        <v>509</v>
      </c>
      <c r="J239" s="1179"/>
      <c r="K239" s="1193"/>
    </row>
    <row r="240" spans="2:11" x14ac:dyDescent="0.3">
      <c r="B240" s="253"/>
      <c r="C240" s="255"/>
      <c r="D240" s="179"/>
      <c r="E240" s="88"/>
      <c r="F240" s="180" t="s">
        <v>317</v>
      </c>
      <c r="G240" s="185"/>
      <c r="H240" s="282">
        <v>2.5</v>
      </c>
      <c r="I240" s="1192">
        <f>IF($H240="","",IFERROR(ROUND($H240*PenaltyUnit,0), "n/a"))</f>
        <v>509</v>
      </c>
      <c r="J240" s="1179"/>
      <c r="K240" s="1193"/>
    </row>
    <row r="241" spans="2:11" x14ac:dyDescent="0.3">
      <c r="B241" s="253"/>
      <c r="C241" s="255"/>
      <c r="D241" s="179"/>
      <c r="E241" s="183" t="s">
        <v>132</v>
      </c>
      <c r="F241" s="180" t="s">
        <v>316</v>
      </c>
      <c r="G241" s="185"/>
      <c r="H241" s="282">
        <v>2.5</v>
      </c>
      <c r="I241" s="1192">
        <f t="shared" si="10"/>
        <v>509</v>
      </c>
      <c r="J241" s="1179">
        <v>10</v>
      </c>
      <c r="K241" s="1193">
        <f t="shared" si="9"/>
        <v>2035</v>
      </c>
    </row>
    <row r="242" spans="2:11" x14ac:dyDescent="0.3">
      <c r="B242" s="253"/>
      <c r="C242" s="255"/>
      <c r="D242" s="179"/>
      <c r="E242" s="183" t="s">
        <v>133</v>
      </c>
      <c r="F242" s="180" t="s">
        <v>316</v>
      </c>
      <c r="G242" s="185"/>
      <c r="H242" s="282">
        <v>2.5</v>
      </c>
      <c r="I242" s="1192">
        <f t="shared" si="10"/>
        <v>509</v>
      </c>
      <c r="J242" s="1179">
        <v>50</v>
      </c>
      <c r="K242" s="1193">
        <f t="shared" si="9"/>
        <v>10176</v>
      </c>
    </row>
    <row r="243" spans="2:11" x14ac:dyDescent="0.3">
      <c r="B243" s="253"/>
      <c r="C243" s="255"/>
      <c r="D243" s="179"/>
      <c r="E243" s="183" t="s">
        <v>318</v>
      </c>
      <c r="F243" s="180" t="s">
        <v>316</v>
      </c>
      <c r="G243" s="185"/>
      <c r="H243" s="282">
        <v>2.5</v>
      </c>
      <c r="I243" s="1192">
        <f t="shared" si="10"/>
        <v>509</v>
      </c>
      <c r="J243" s="1179">
        <v>10</v>
      </c>
      <c r="K243" s="1193">
        <f t="shared" si="9"/>
        <v>2035</v>
      </c>
    </row>
    <row r="244" spans="2:11" x14ac:dyDescent="0.3">
      <c r="B244" s="253"/>
      <c r="C244" s="255"/>
      <c r="D244" s="179"/>
      <c r="E244" s="183" t="s">
        <v>132</v>
      </c>
      <c r="F244" s="180" t="s">
        <v>317</v>
      </c>
      <c r="G244" s="185"/>
      <c r="H244" s="282">
        <v>2.5</v>
      </c>
      <c r="I244" s="1192">
        <f t="shared" si="10"/>
        <v>509</v>
      </c>
      <c r="J244" s="1179">
        <v>10</v>
      </c>
      <c r="K244" s="1193">
        <f t="shared" si="9"/>
        <v>2035</v>
      </c>
    </row>
    <row r="245" spans="2:11" x14ac:dyDescent="0.3">
      <c r="B245" s="253"/>
      <c r="C245" s="256"/>
      <c r="D245" s="179"/>
      <c r="E245" s="183" t="s">
        <v>133</v>
      </c>
      <c r="F245" s="180" t="s">
        <v>317</v>
      </c>
      <c r="G245" s="185"/>
      <c r="H245" s="282">
        <v>2.5</v>
      </c>
      <c r="I245" s="1192">
        <f t="shared" si="10"/>
        <v>509</v>
      </c>
      <c r="J245" s="1179">
        <v>50</v>
      </c>
      <c r="K245" s="1193">
        <f t="shared" si="9"/>
        <v>10176</v>
      </c>
    </row>
    <row r="246" spans="2:11" ht="19.95" customHeight="1" x14ac:dyDescent="0.3">
      <c r="B246" s="252"/>
      <c r="C246" s="826" t="s">
        <v>319</v>
      </c>
      <c r="D246" s="827"/>
      <c r="E246" s="827"/>
      <c r="F246" s="827"/>
      <c r="G246" s="827"/>
      <c r="H246" s="827"/>
      <c r="I246" s="827"/>
      <c r="J246" s="827"/>
      <c r="K246" s="828"/>
    </row>
    <row r="247" spans="2:11" x14ac:dyDescent="0.3">
      <c r="B247" s="253"/>
      <c r="C247" s="254"/>
      <c r="D247" s="179">
        <v>2509</v>
      </c>
      <c r="E247" s="92" t="s">
        <v>320</v>
      </c>
      <c r="F247" s="180" t="s">
        <v>321</v>
      </c>
      <c r="G247" s="185"/>
      <c r="H247" s="1181">
        <v>5</v>
      </c>
      <c r="I247" s="1192">
        <f t="shared" ref="I247:I263" si="11">IF($H247="","",IFERROR(ROUND($H247*PenaltyUnit,0), "n/a"))</f>
        <v>1018</v>
      </c>
      <c r="J247" s="1179">
        <v>20</v>
      </c>
      <c r="K247" s="1193">
        <f t="shared" ref="K247:K252" si="12">IF($J247="","",IFERROR(ROUND($J247*PenaltyUnit,0), J247))</f>
        <v>4070</v>
      </c>
    </row>
    <row r="248" spans="2:11" x14ac:dyDescent="0.3">
      <c r="B248" s="253"/>
      <c r="C248" s="255"/>
      <c r="D248" s="179"/>
      <c r="E248" s="88"/>
      <c r="F248" s="180" t="s">
        <v>322</v>
      </c>
      <c r="G248" s="185"/>
      <c r="H248" s="1181">
        <v>5</v>
      </c>
      <c r="I248" s="1192">
        <f t="shared" si="11"/>
        <v>1018</v>
      </c>
      <c r="J248" s="1179"/>
      <c r="K248" s="1193"/>
    </row>
    <row r="249" spans="2:11" ht="26.4" x14ac:dyDescent="0.3">
      <c r="B249" s="253"/>
      <c r="C249" s="255"/>
      <c r="D249" s="179"/>
      <c r="E249" s="1241" t="s">
        <v>323</v>
      </c>
      <c r="F249" s="1235"/>
      <c r="G249" s="1236"/>
      <c r="H249" s="1237"/>
      <c r="I249" s="1238"/>
      <c r="J249" s="1239"/>
      <c r="K249" s="1240"/>
    </row>
    <row r="250" spans="2:11" x14ac:dyDescent="0.3">
      <c r="B250" s="253"/>
      <c r="C250" s="255"/>
      <c r="D250" s="179"/>
      <c r="E250" s="1242" t="s">
        <v>132</v>
      </c>
      <c r="F250" s="180" t="s">
        <v>322</v>
      </c>
      <c r="G250" s="185"/>
      <c r="H250" s="1181"/>
      <c r="I250" s="1192" t="str">
        <f t="shared" si="11"/>
        <v/>
      </c>
      <c r="J250" s="1179">
        <v>20</v>
      </c>
      <c r="K250" s="1193">
        <f>IF($J250="","",IFERROR(ROUND($J250*PenaltyUnit,0), J250))</f>
        <v>4070</v>
      </c>
    </row>
    <row r="251" spans="2:11" x14ac:dyDescent="0.3">
      <c r="B251" s="253"/>
      <c r="C251" s="255"/>
      <c r="D251" s="179"/>
      <c r="E251" s="1243" t="s">
        <v>133</v>
      </c>
      <c r="F251" s="180" t="s">
        <v>322</v>
      </c>
      <c r="G251" s="185"/>
      <c r="H251" s="1181"/>
      <c r="I251" s="1192" t="str">
        <f t="shared" si="11"/>
        <v/>
      </c>
      <c r="J251" s="1179">
        <v>100</v>
      </c>
      <c r="K251" s="1193">
        <f t="shared" si="12"/>
        <v>20351</v>
      </c>
    </row>
    <row r="252" spans="2:11" x14ac:dyDescent="0.3">
      <c r="B252" s="253"/>
      <c r="C252" s="255"/>
      <c r="D252" s="179">
        <v>2513</v>
      </c>
      <c r="E252" s="88" t="s">
        <v>324</v>
      </c>
      <c r="F252" s="180" t="s">
        <v>325</v>
      </c>
      <c r="G252" s="185"/>
      <c r="H252" s="282">
        <v>1.5</v>
      </c>
      <c r="I252" s="1192"/>
      <c r="J252" s="1179">
        <v>20</v>
      </c>
      <c r="K252" s="1193">
        <f t="shared" si="12"/>
        <v>4070</v>
      </c>
    </row>
    <row r="253" spans="2:11" x14ac:dyDescent="0.3">
      <c r="B253" s="253"/>
      <c r="C253" s="255"/>
      <c r="D253" s="179"/>
      <c r="E253" s="88"/>
      <c r="F253" s="180" t="s">
        <v>326</v>
      </c>
      <c r="G253" s="185"/>
      <c r="H253" s="282">
        <v>1.5</v>
      </c>
      <c r="I253" s="1192">
        <f t="shared" si="11"/>
        <v>305</v>
      </c>
      <c r="J253" s="1179"/>
      <c r="K253" s="1193"/>
    </row>
    <row r="254" spans="2:11" x14ac:dyDescent="0.3">
      <c r="B254" s="253"/>
      <c r="C254" s="255"/>
      <c r="D254" s="179"/>
      <c r="E254" s="88"/>
      <c r="F254" s="180" t="s">
        <v>327</v>
      </c>
      <c r="G254" s="185"/>
      <c r="H254" s="282">
        <v>1.5</v>
      </c>
      <c r="I254" s="1192">
        <f t="shared" si="11"/>
        <v>305</v>
      </c>
      <c r="J254" s="1179"/>
      <c r="K254" s="1193"/>
    </row>
    <row r="255" spans="2:11" x14ac:dyDescent="0.3">
      <c r="B255" s="253"/>
      <c r="C255" s="255"/>
      <c r="D255" s="179">
        <v>2514</v>
      </c>
      <c r="E255" s="88" t="s">
        <v>328</v>
      </c>
      <c r="F255" s="180" t="s">
        <v>325</v>
      </c>
      <c r="G255" s="185"/>
      <c r="H255" s="1181">
        <v>3</v>
      </c>
      <c r="I255" s="1192">
        <f t="shared" si="11"/>
        <v>611</v>
      </c>
      <c r="J255" s="1179">
        <v>20</v>
      </c>
      <c r="K255" s="1193">
        <f>IF($J255="","",IFERROR(ROUND($J255*PenaltyUnit,0), J255))</f>
        <v>4070</v>
      </c>
    </row>
    <row r="256" spans="2:11" x14ac:dyDescent="0.3">
      <c r="B256" s="253"/>
      <c r="C256" s="255"/>
      <c r="D256" s="179"/>
      <c r="E256" s="88"/>
      <c r="F256" s="180" t="s">
        <v>326</v>
      </c>
      <c r="G256" s="185"/>
      <c r="H256" s="1181">
        <v>3</v>
      </c>
      <c r="I256" s="1192">
        <f t="shared" si="11"/>
        <v>611</v>
      </c>
      <c r="J256" s="1179"/>
      <c r="K256" s="1193"/>
    </row>
    <row r="257" spans="2:11" x14ac:dyDescent="0.3">
      <c r="B257" s="253"/>
      <c r="C257" s="255"/>
      <c r="D257" s="179"/>
      <c r="E257" s="88"/>
      <c r="F257" s="180" t="s">
        <v>327</v>
      </c>
      <c r="G257" s="185"/>
      <c r="H257" s="1181">
        <v>3</v>
      </c>
      <c r="I257" s="1192">
        <f t="shared" si="11"/>
        <v>611</v>
      </c>
      <c r="J257" s="1179"/>
      <c r="K257" s="1193"/>
    </row>
    <row r="258" spans="2:11" x14ac:dyDescent="0.3">
      <c r="B258" s="253"/>
      <c r="C258" s="255"/>
      <c r="D258" s="179">
        <v>2515</v>
      </c>
      <c r="E258" s="88" t="s">
        <v>329</v>
      </c>
      <c r="F258" s="180" t="s">
        <v>325</v>
      </c>
      <c r="G258" s="185"/>
      <c r="H258" s="1181">
        <v>4</v>
      </c>
      <c r="I258" s="1192">
        <f t="shared" si="11"/>
        <v>814</v>
      </c>
      <c r="J258" s="1179">
        <v>20</v>
      </c>
      <c r="K258" s="1193">
        <f>IF($J258="","",IFERROR(ROUND($J258*PenaltyUnit,0), J258))</f>
        <v>4070</v>
      </c>
    </row>
    <row r="259" spans="2:11" x14ac:dyDescent="0.3">
      <c r="B259" s="253"/>
      <c r="C259" s="255"/>
      <c r="D259" s="179"/>
      <c r="E259" s="88"/>
      <c r="F259" s="180" t="s">
        <v>326</v>
      </c>
      <c r="G259" s="185"/>
      <c r="H259" s="1181">
        <v>4</v>
      </c>
      <c r="I259" s="1192">
        <f t="shared" si="11"/>
        <v>814</v>
      </c>
      <c r="J259" s="1179"/>
      <c r="K259" s="1193"/>
    </row>
    <row r="260" spans="2:11" x14ac:dyDescent="0.3">
      <c r="B260" s="253"/>
      <c r="C260" s="255"/>
      <c r="D260" s="179"/>
      <c r="E260" s="88"/>
      <c r="F260" s="180" t="s">
        <v>327</v>
      </c>
      <c r="G260" s="185"/>
      <c r="H260" s="1181">
        <v>4</v>
      </c>
      <c r="I260" s="1192">
        <f t="shared" si="11"/>
        <v>814</v>
      </c>
      <c r="J260" s="1179"/>
      <c r="K260" s="1193"/>
    </row>
    <row r="261" spans="2:11" x14ac:dyDescent="0.3">
      <c r="B261" s="253"/>
      <c r="C261" s="255"/>
      <c r="D261" s="179">
        <v>2516</v>
      </c>
      <c r="E261" s="88" t="s">
        <v>330</v>
      </c>
      <c r="F261" s="180" t="s">
        <v>325</v>
      </c>
      <c r="G261" s="185"/>
      <c r="H261" s="1181">
        <v>5</v>
      </c>
      <c r="I261" s="1192">
        <f t="shared" si="11"/>
        <v>1018</v>
      </c>
      <c r="J261" s="1179">
        <v>20</v>
      </c>
      <c r="K261" s="1193">
        <f>IF($J261="","",IFERROR(ROUND($J261*PenaltyUnit,0), J261))</f>
        <v>4070</v>
      </c>
    </row>
    <row r="262" spans="2:11" x14ac:dyDescent="0.3">
      <c r="B262" s="253"/>
      <c r="C262" s="255"/>
      <c r="D262" s="179"/>
      <c r="E262" s="183"/>
      <c r="F262" s="180" t="s">
        <v>326</v>
      </c>
      <c r="G262" s="185"/>
      <c r="H262" s="1181">
        <v>5</v>
      </c>
      <c r="I262" s="1192">
        <f t="shared" si="11"/>
        <v>1018</v>
      </c>
      <c r="J262" s="1179"/>
      <c r="K262" s="1193"/>
    </row>
    <row r="263" spans="2:11" x14ac:dyDescent="0.3">
      <c r="B263" s="253"/>
      <c r="C263" s="255"/>
      <c r="D263" s="179"/>
      <c r="E263" s="183"/>
      <c r="F263" s="180" t="s">
        <v>327</v>
      </c>
      <c r="G263" s="185"/>
      <c r="H263" s="1181">
        <v>5</v>
      </c>
      <c r="I263" s="1192">
        <f t="shared" si="11"/>
        <v>1018</v>
      </c>
      <c r="J263" s="1179"/>
      <c r="K263" s="1193"/>
    </row>
    <row r="264" spans="2:11" x14ac:dyDescent="0.3">
      <c r="B264" s="253"/>
      <c r="C264" s="255"/>
      <c r="D264" s="179"/>
      <c r="E264" s="183" t="s">
        <v>331</v>
      </c>
      <c r="F264" s="180" t="s">
        <v>325</v>
      </c>
      <c r="G264" s="185"/>
      <c r="H264" s="1181"/>
      <c r="I264" s="1192"/>
      <c r="J264" s="1179">
        <v>20</v>
      </c>
      <c r="K264" s="1193">
        <f>IF($J264="","",IFERROR(ROUND($J264*PenaltyUnit,0), J264))</f>
        <v>4070</v>
      </c>
    </row>
    <row r="265" spans="2:11" x14ac:dyDescent="0.3">
      <c r="B265" s="253"/>
      <c r="C265" s="255"/>
      <c r="D265" s="179"/>
      <c r="E265" s="183" t="s">
        <v>332</v>
      </c>
      <c r="F265" s="180"/>
      <c r="G265" s="185"/>
      <c r="H265" s="1181"/>
      <c r="I265" s="1192"/>
      <c r="J265" s="1179"/>
      <c r="K265" s="1193"/>
    </row>
    <row r="266" spans="2:11" x14ac:dyDescent="0.3">
      <c r="B266" s="253"/>
      <c r="C266" s="255"/>
      <c r="D266" s="179"/>
      <c r="E266" s="183" t="s">
        <v>132</v>
      </c>
      <c r="F266" s="180" t="s">
        <v>326</v>
      </c>
      <c r="G266" s="185"/>
      <c r="H266" s="1181"/>
      <c r="I266" s="1192"/>
      <c r="J266" s="1179">
        <v>20</v>
      </c>
      <c r="K266" s="1193">
        <f>IF($J266="","",IFERROR(ROUND($J266*PenaltyUnit,0), J266))</f>
        <v>4070</v>
      </c>
    </row>
    <row r="267" spans="2:11" x14ac:dyDescent="0.3">
      <c r="B267" s="253"/>
      <c r="C267" s="255"/>
      <c r="D267" s="179"/>
      <c r="E267" s="183" t="s">
        <v>133</v>
      </c>
      <c r="F267" s="180" t="s">
        <v>326</v>
      </c>
      <c r="G267" s="185"/>
      <c r="H267" s="1181"/>
      <c r="I267" s="1192"/>
      <c r="J267" s="1179">
        <v>100</v>
      </c>
      <c r="K267" s="1193">
        <f>IF($J267="","",IFERROR(ROUND($J267*PenaltyUnit,0), J267))</f>
        <v>20351</v>
      </c>
    </row>
    <row r="268" spans="2:11" x14ac:dyDescent="0.3">
      <c r="B268" s="253"/>
      <c r="C268" s="255"/>
      <c r="D268" s="179"/>
      <c r="E268" s="183" t="s">
        <v>333</v>
      </c>
      <c r="F268" s="180"/>
      <c r="G268" s="185"/>
      <c r="H268" s="1181"/>
      <c r="I268" s="1192"/>
      <c r="J268" s="1179"/>
      <c r="K268" s="1193"/>
    </row>
    <row r="269" spans="2:11" x14ac:dyDescent="0.3">
      <c r="B269" s="253"/>
      <c r="C269" s="255"/>
      <c r="D269" s="179"/>
      <c r="E269" s="183" t="s">
        <v>132</v>
      </c>
      <c r="F269" s="180" t="s">
        <v>326</v>
      </c>
      <c r="G269" s="185"/>
      <c r="H269" s="1181"/>
      <c r="I269" s="1192"/>
      <c r="J269" s="1179">
        <v>10</v>
      </c>
      <c r="K269" s="1193">
        <f>IF($J269="","",IFERROR(ROUND($J269*PenaltyUnit,0), J269))</f>
        <v>2035</v>
      </c>
    </row>
    <row r="270" spans="2:11" x14ac:dyDescent="0.3">
      <c r="B270" s="253"/>
      <c r="C270" s="255"/>
      <c r="D270" s="179"/>
      <c r="E270" s="183" t="s">
        <v>133</v>
      </c>
      <c r="F270" s="180" t="s">
        <v>326</v>
      </c>
      <c r="G270" s="185"/>
      <c r="H270" s="1181"/>
      <c r="I270" s="1192"/>
      <c r="J270" s="1179">
        <v>50</v>
      </c>
      <c r="K270" s="1193">
        <f>IF($J270="","",IFERROR(ROUND($J270*PenaltyUnit,0), J270))</f>
        <v>10176</v>
      </c>
    </row>
    <row r="271" spans="2:11" x14ac:dyDescent="0.3">
      <c r="B271" s="253"/>
      <c r="C271" s="255"/>
      <c r="D271" s="179"/>
      <c r="E271" s="183" t="s">
        <v>334</v>
      </c>
      <c r="F271" s="180"/>
      <c r="G271" s="185"/>
      <c r="H271" s="1181"/>
      <c r="I271" s="1192"/>
      <c r="J271" s="1179"/>
      <c r="K271" s="1193"/>
    </row>
    <row r="272" spans="2:11" x14ac:dyDescent="0.3">
      <c r="B272" s="253"/>
      <c r="C272" s="255"/>
      <c r="D272" s="179"/>
      <c r="E272" s="183" t="s">
        <v>132</v>
      </c>
      <c r="F272" s="180" t="s">
        <v>327</v>
      </c>
      <c r="G272" s="185"/>
      <c r="H272" s="1181"/>
      <c r="I272" s="1192"/>
      <c r="J272" s="1179">
        <v>20</v>
      </c>
      <c r="K272" s="1193">
        <f>IF($J272="","",IFERROR(ROUND($J272*PenaltyUnit,0), J272))</f>
        <v>4070</v>
      </c>
    </row>
    <row r="273" spans="2:11" x14ac:dyDescent="0.3">
      <c r="B273" s="253"/>
      <c r="C273" s="255"/>
      <c r="D273" s="179"/>
      <c r="E273" s="183" t="s">
        <v>133</v>
      </c>
      <c r="F273" s="180" t="s">
        <v>327</v>
      </c>
      <c r="G273" s="185"/>
      <c r="H273" s="1181"/>
      <c r="I273" s="1192"/>
      <c r="J273" s="1179">
        <v>100</v>
      </c>
      <c r="K273" s="1193">
        <f>IF($J273="","",IFERROR(ROUND($J273*PenaltyUnit,0), J273))</f>
        <v>20351</v>
      </c>
    </row>
    <row r="274" spans="2:11" x14ac:dyDescent="0.3">
      <c r="B274" s="253"/>
      <c r="C274" s="255"/>
      <c r="D274" s="179"/>
      <c r="E274" s="183" t="s">
        <v>335</v>
      </c>
      <c r="F274" s="180"/>
      <c r="G274" s="185"/>
      <c r="H274" s="1181"/>
      <c r="I274" s="1192"/>
      <c r="J274" s="1179"/>
      <c r="K274" s="1193"/>
    </row>
    <row r="275" spans="2:11" x14ac:dyDescent="0.3">
      <c r="B275" s="253"/>
      <c r="C275" s="255"/>
      <c r="D275" s="179"/>
      <c r="E275" s="183" t="s">
        <v>132</v>
      </c>
      <c r="F275" s="180" t="s">
        <v>327</v>
      </c>
      <c r="G275" s="185"/>
      <c r="H275" s="1181"/>
      <c r="I275" s="1192"/>
      <c r="J275" s="1179">
        <v>10</v>
      </c>
      <c r="K275" s="1193">
        <f t="shared" ref="K275:K282" si="13">IF($J275="","",IFERROR(ROUND($J275*PenaltyUnit,0), J275))</f>
        <v>2035</v>
      </c>
    </row>
    <row r="276" spans="2:11" x14ac:dyDescent="0.3">
      <c r="B276" s="253"/>
      <c r="C276" s="255"/>
      <c r="D276" s="179"/>
      <c r="E276" s="183" t="s">
        <v>133</v>
      </c>
      <c r="F276" s="180" t="s">
        <v>327</v>
      </c>
      <c r="G276" s="185"/>
      <c r="H276" s="1181"/>
      <c r="I276" s="1192"/>
      <c r="J276" s="1179">
        <v>50</v>
      </c>
      <c r="K276" s="1193">
        <f t="shared" si="13"/>
        <v>10176</v>
      </c>
    </row>
    <row r="277" spans="2:11" ht="26.4" x14ac:dyDescent="0.3">
      <c r="B277" s="253"/>
      <c r="C277" s="255"/>
      <c r="D277" s="179"/>
      <c r="E277" s="186" t="s">
        <v>3198</v>
      </c>
      <c r="F277" s="180" t="s">
        <v>3195</v>
      </c>
      <c r="G277" s="185"/>
      <c r="H277" s="1181"/>
      <c r="I277" s="1192"/>
      <c r="J277" s="1179">
        <v>5</v>
      </c>
      <c r="K277" s="1193">
        <f t="shared" si="13"/>
        <v>1018</v>
      </c>
    </row>
    <row r="278" spans="2:11" x14ac:dyDescent="0.3">
      <c r="B278" s="253"/>
      <c r="C278" s="255"/>
      <c r="D278" s="179"/>
      <c r="E278" s="186" t="s">
        <v>3199</v>
      </c>
      <c r="F278" s="180" t="s">
        <v>3196</v>
      </c>
      <c r="G278" s="185"/>
      <c r="H278" s="1181"/>
      <c r="I278" s="1192"/>
      <c r="J278" s="1179">
        <v>25</v>
      </c>
      <c r="K278" s="1193">
        <f t="shared" si="13"/>
        <v>5088</v>
      </c>
    </row>
    <row r="279" spans="2:11" x14ac:dyDescent="0.3">
      <c r="B279" s="253"/>
      <c r="C279" s="255"/>
      <c r="D279" s="179"/>
      <c r="E279" s="186" t="s">
        <v>3201</v>
      </c>
      <c r="F279" s="180" t="s">
        <v>3196</v>
      </c>
      <c r="G279" s="185"/>
      <c r="H279" s="1181"/>
      <c r="I279" s="1192"/>
      <c r="J279" s="1179">
        <v>5</v>
      </c>
      <c r="K279" s="1193">
        <f t="shared" si="13"/>
        <v>1018</v>
      </c>
    </row>
    <row r="280" spans="2:11" x14ac:dyDescent="0.3">
      <c r="B280" s="253"/>
      <c r="C280" s="255"/>
      <c r="D280" s="179"/>
      <c r="E280" s="186" t="s">
        <v>3200</v>
      </c>
      <c r="F280" s="180" t="s">
        <v>3197</v>
      </c>
      <c r="G280" s="185"/>
      <c r="H280" s="1181"/>
      <c r="I280" s="1192"/>
      <c r="J280" s="1179">
        <v>25</v>
      </c>
      <c r="K280" s="1193">
        <f t="shared" si="13"/>
        <v>5088</v>
      </c>
    </row>
    <row r="281" spans="2:11" x14ac:dyDescent="0.3">
      <c r="B281" s="253"/>
      <c r="C281" s="255"/>
      <c r="D281" s="179"/>
      <c r="E281" s="186" t="s">
        <v>3201</v>
      </c>
      <c r="F281" s="180" t="s">
        <v>3197</v>
      </c>
      <c r="G281" s="185"/>
      <c r="H281" s="1181"/>
      <c r="I281" s="1192"/>
      <c r="J281" s="1179">
        <v>5</v>
      </c>
      <c r="K281" s="1193">
        <f t="shared" si="13"/>
        <v>1018</v>
      </c>
    </row>
    <row r="282" spans="2:11" x14ac:dyDescent="0.3">
      <c r="B282" s="258"/>
      <c r="C282" s="256"/>
      <c r="D282" s="179"/>
      <c r="E282" s="186" t="s">
        <v>3206</v>
      </c>
      <c r="F282" s="180">
        <v>292</v>
      </c>
      <c r="G282" s="185"/>
      <c r="H282" s="1181"/>
      <c r="I282" s="1192"/>
      <c r="J282" s="1179">
        <v>5</v>
      </c>
      <c r="K282" s="1193">
        <f t="shared" si="13"/>
        <v>1018</v>
      </c>
    </row>
    <row r="283" spans="2:11" ht="19.95" customHeight="1" x14ac:dyDescent="0.3">
      <c r="B283" s="369" t="s">
        <v>3558</v>
      </c>
      <c r="C283" s="312"/>
      <c r="D283" s="313"/>
      <c r="E283" s="312"/>
      <c r="F283" s="314"/>
      <c r="G283" s="315"/>
      <c r="H283" s="316"/>
      <c r="I283" s="317"/>
      <c r="J283" s="318"/>
      <c r="K283" s="319"/>
    </row>
    <row r="284" spans="2:11" ht="19.95" customHeight="1" x14ac:dyDescent="0.3">
      <c r="B284" s="250"/>
      <c r="C284" s="826" t="s">
        <v>336</v>
      </c>
      <c r="D284" s="827"/>
      <c r="E284" s="827"/>
      <c r="F284" s="827"/>
      <c r="G284" s="827"/>
      <c r="H284" s="827"/>
      <c r="I284" s="827"/>
      <c r="J284" s="827"/>
      <c r="K284" s="828"/>
    </row>
    <row r="285" spans="2:11" ht="79.2" x14ac:dyDescent="0.3">
      <c r="B285" s="253"/>
      <c r="C285" s="254"/>
      <c r="D285" s="179">
        <v>2093</v>
      </c>
      <c r="E285" s="88" t="s">
        <v>337</v>
      </c>
      <c r="F285" s="180">
        <v>49</v>
      </c>
      <c r="G285" s="185"/>
      <c r="H285" s="282">
        <v>2.5</v>
      </c>
      <c r="I285" s="1192">
        <f>IF($H285="","",IFERROR(ROUND($H285*PenaltyUnit,0), "n/a"))</f>
        <v>509</v>
      </c>
      <c r="J285" s="1179">
        <v>20</v>
      </c>
      <c r="K285" s="1193">
        <f>IF($J285="","",IFERROR(ROUND($J285*PenaltyUnit,0), J285))</f>
        <v>4070</v>
      </c>
    </row>
    <row r="286" spans="2:11" ht="79.2" x14ac:dyDescent="0.3">
      <c r="B286" s="253"/>
      <c r="C286" s="255"/>
      <c r="D286" s="179">
        <v>8321</v>
      </c>
      <c r="E286" s="88" t="s">
        <v>338</v>
      </c>
      <c r="F286" s="180">
        <v>49</v>
      </c>
      <c r="G286" s="185"/>
      <c r="H286" s="282">
        <v>2.5</v>
      </c>
      <c r="I286" s="1192">
        <f>IF($H286="","",IFERROR(ROUND($H286*PenaltyUnit,0), "n/a"))</f>
        <v>509</v>
      </c>
      <c r="J286" s="1179">
        <v>20</v>
      </c>
      <c r="K286" s="1193">
        <f>IF($J286="","",IFERROR(ROUND($J286*PenaltyUnit,0), J286))</f>
        <v>4070</v>
      </c>
    </row>
    <row r="287" spans="2:11" ht="191.4" customHeight="1" x14ac:dyDescent="0.3">
      <c r="B287" s="253"/>
      <c r="C287" s="255"/>
      <c r="D287" s="179">
        <v>1991</v>
      </c>
      <c r="E287" s="88" t="s">
        <v>339</v>
      </c>
      <c r="F287" s="180">
        <v>49</v>
      </c>
      <c r="G287" s="185"/>
      <c r="H287" s="1181">
        <v>3</v>
      </c>
      <c r="I287" s="1192">
        <f t="shared" ref="I287:I295" si="14">IF($H287="","",IFERROR(ROUND($H287*PenaltyUnit,0), "n/a"))</f>
        <v>611</v>
      </c>
      <c r="J287" s="1179">
        <v>20</v>
      </c>
      <c r="K287" s="1193">
        <f t="shared" ref="K287:K350" si="15">IF($J287="","",IFERROR(ROUND($J287*PenaltyUnit,0), J287))</f>
        <v>4070</v>
      </c>
    </row>
    <row r="288" spans="2:11" ht="190.2" customHeight="1" x14ac:dyDescent="0.3">
      <c r="B288" s="253"/>
      <c r="C288" s="255"/>
      <c r="D288" s="179">
        <v>1992</v>
      </c>
      <c r="E288" s="20" t="s">
        <v>340</v>
      </c>
      <c r="F288" s="180">
        <v>49</v>
      </c>
      <c r="G288" s="185"/>
      <c r="H288" s="1181">
        <v>3</v>
      </c>
      <c r="I288" s="1192">
        <f t="shared" si="14"/>
        <v>611</v>
      </c>
      <c r="J288" s="1179">
        <v>20</v>
      </c>
      <c r="K288" s="1193">
        <f t="shared" si="15"/>
        <v>4070</v>
      </c>
    </row>
    <row r="289" spans="2:11" ht="66" x14ac:dyDescent="0.3">
      <c r="B289" s="253"/>
      <c r="C289" s="255"/>
      <c r="D289" s="179">
        <v>1994</v>
      </c>
      <c r="E289" s="88" t="s">
        <v>341</v>
      </c>
      <c r="F289" s="180">
        <v>49</v>
      </c>
      <c r="G289" s="185"/>
      <c r="H289" s="1181">
        <v>3</v>
      </c>
      <c r="I289" s="1192">
        <f t="shared" si="14"/>
        <v>611</v>
      </c>
      <c r="J289" s="1179">
        <v>20</v>
      </c>
      <c r="K289" s="1193">
        <f t="shared" si="15"/>
        <v>4070</v>
      </c>
    </row>
    <row r="290" spans="2:11" ht="39.6" x14ac:dyDescent="0.3">
      <c r="B290" s="253"/>
      <c r="C290" s="255"/>
      <c r="D290" s="179">
        <v>1996</v>
      </c>
      <c r="E290" s="88" t="s">
        <v>342</v>
      </c>
      <c r="F290" s="180">
        <v>49</v>
      </c>
      <c r="G290" s="185"/>
      <c r="H290" s="1181">
        <v>3</v>
      </c>
      <c r="I290" s="1192">
        <f t="shared" si="14"/>
        <v>611</v>
      </c>
      <c r="J290" s="1179">
        <v>20</v>
      </c>
      <c r="K290" s="1193">
        <f t="shared" si="15"/>
        <v>4070</v>
      </c>
    </row>
    <row r="291" spans="2:11" ht="39.6" x14ac:dyDescent="0.3">
      <c r="B291" s="253"/>
      <c r="C291" s="255"/>
      <c r="D291" s="179">
        <v>2095</v>
      </c>
      <c r="E291" s="88" t="s">
        <v>343</v>
      </c>
      <c r="F291" s="180">
        <v>49</v>
      </c>
      <c r="G291" s="185"/>
      <c r="H291" s="282">
        <v>4.25</v>
      </c>
      <c r="I291" s="1192">
        <f t="shared" si="14"/>
        <v>865</v>
      </c>
      <c r="J291" s="1179">
        <v>20</v>
      </c>
      <c r="K291" s="1193">
        <f t="shared" si="15"/>
        <v>4070</v>
      </c>
    </row>
    <row r="292" spans="2:11" ht="39.6" x14ac:dyDescent="0.3">
      <c r="B292" s="253"/>
      <c r="C292" s="255"/>
      <c r="D292" s="179">
        <v>2096</v>
      </c>
      <c r="E292" s="88" t="s">
        <v>344</v>
      </c>
      <c r="F292" s="180">
        <v>49</v>
      </c>
      <c r="G292" s="185"/>
      <c r="H292" s="282">
        <v>4.25</v>
      </c>
      <c r="I292" s="1192">
        <f t="shared" si="14"/>
        <v>865</v>
      </c>
      <c r="J292" s="1179">
        <v>20</v>
      </c>
      <c r="K292" s="1193">
        <f t="shared" si="15"/>
        <v>4070</v>
      </c>
    </row>
    <row r="293" spans="2:11" ht="39.6" x14ac:dyDescent="0.3">
      <c r="B293" s="253"/>
      <c r="C293" s="255"/>
      <c r="D293" s="179">
        <v>2097</v>
      </c>
      <c r="E293" s="88" t="s">
        <v>345</v>
      </c>
      <c r="F293" s="180">
        <v>49</v>
      </c>
      <c r="G293" s="185"/>
      <c r="H293" s="282">
        <v>4.25</v>
      </c>
      <c r="I293" s="1192">
        <f t="shared" si="14"/>
        <v>865</v>
      </c>
      <c r="J293" s="1179">
        <v>20</v>
      </c>
      <c r="K293" s="1193">
        <f t="shared" si="15"/>
        <v>4070</v>
      </c>
    </row>
    <row r="294" spans="2:11" ht="39.6" x14ac:dyDescent="0.3">
      <c r="B294" s="253"/>
      <c r="C294" s="255"/>
      <c r="D294" s="179">
        <v>2098</v>
      </c>
      <c r="E294" s="88" t="s">
        <v>346</v>
      </c>
      <c r="F294" s="180">
        <v>49</v>
      </c>
      <c r="G294" s="185"/>
      <c r="H294" s="282">
        <v>4.25</v>
      </c>
      <c r="I294" s="1192">
        <f t="shared" si="14"/>
        <v>865</v>
      </c>
      <c r="J294" s="1179">
        <v>20</v>
      </c>
      <c r="K294" s="1193">
        <f t="shared" si="15"/>
        <v>4070</v>
      </c>
    </row>
    <row r="295" spans="2:11" ht="39.6" x14ac:dyDescent="0.3">
      <c r="B295" s="253"/>
      <c r="C295" s="255"/>
      <c r="D295" s="179">
        <v>2099</v>
      </c>
      <c r="E295" s="88" t="s">
        <v>347</v>
      </c>
      <c r="F295" s="180">
        <v>49</v>
      </c>
      <c r="G295" s="185"/>
      <c r="H295" s="282">
        <v>4.25</v>
      </c>
      <c r="I295" s="1192">
        <f t="shared" si="14"/>
        <v>865</v>
      </c>
      <c r="J295" s="1179">
        <v>20</v>
      </c>
      <c r="K295" s="1193">
        <f t="shared" si="15"/>
        <v>4070</v>
      </c>
    </row>
    <row r="296" spans="2:11" ht="26.4" x14ac:dyDescent="0.3">
      <c r="B296" s="253"/>
      <c r="C296" s="255"/>
      <c r="D296" s="179">
        <v>1999</v>
      </c>
      <c r="E296" s="88" t="s">
        <v>348</v>
      </c>
      <c r="F296" s="180">
        <v>49</v>
      </c>
      <c r="G296" s="185"/>
      <c r="H296" s="1181">
        <v>3</v>
      </c>
      <c r="I296" s="1192">
        <f>IF($H296="","",IFERROR(ROUND($H296*PenaltyUnit,0), "n/a"))</f>
        <v>611</v>
      </c>
      <c r="J296" s="1179">
        <v>12</v>
      </c>
      <c r="K296" s="1193">
        <f>IF($J296="","",IFERROR(ROUND($J296*PenaltyUnit,0), J296))</f>
        <v>2442</v>
      </c>
    </row>
    <row r="297" spans="2:11" ht="26.4" x14ac:dyDescent="0.3">
      <c r="B297" s="253"/>
      <c r="C297" s="255"/>
      <c r="D297" s="1244" t="s">
        <v>62</v>
      </c>
      <c r="E297" s="1241" t="s">
        <v>349</v>
      </c>
      <c r="F297" s="1235"/>
      <c r="G297" s="1236"/>
      <c r="H297" s="1237" t="str">
        <f t="shared" ref="G297:I297" si="16">IF($J297="","",IFERROR(ROUND($J297*PenaltyUnit,0), G297))</f>
        <v/>
      </c>
      <c r="I297" s="1238"/>
      <c r="J297" s="1239"/>
      <c r="K297" s="1240" t="str">
        <f t="shared" si="15"/>
        <v/>
      </c>
    </row>
    <row r="298" spans="2:11" x14ac:dyDescent="0.3">
      <c r="B298" s="253"/>
      <c r="C298" s="255"/>
      <c r="D298" s="1245"/>
      <c r="E298" s="1247" t="s">
        <v>350</v>
      </c>
      <c r="F298" s="180" t="s">
        <v>351</v>
      </c>
      <c r="G298" s="185"/>
      <c r="H298" s="285"/>
      <c r="I298" s="1192"/>
      <c r="J298" s="1179">
        <v>25</v>
      </c>
      <c r="K298" s="1192">
        <f t="shared" si="15"/>
        <v>5088</v>
      </c>
    </row>
    <row r="299" spans="2:11" x14ac:dyDescent="0.3">
      <c r="B299" s="253"/>
      <c r="C299" s="255"/>
      <c r="D299" s="1245"/>
      <c r="E299" s="1247" t="s">
        <v>352</v>
      </c>
      <c r="F299" s="180" t="s">
        <v>353</v>
      </c>
      <c r="G299" s="185"/>
      <c r="H299" s="285"/>
      <c r="I299" s="1192"/>
      <c r="J299" s="1179">
        <v>120</v>
      </c>
      <c r="K299" s="1192">
        <f t="shared" si="15"/>
        <v>24421</v>
      </c>
    </row>
    <row r="300" spans="2:11" x14ac:dyDescent="0.3">
      <c r="B300" s="253"/>
      <c r="C300" s="255"/>
      <c r="D300" s="1246"/>
      <c r="E300" s="1248" t="s">
        <v>354</v>
      </c>
      <c r="F300" s="180" t="s">
        <v>355</v>
      </c>
      <c r="G300" s="185"/>
      <c r="H300" s="285"/>
      <c r="I300" s="1192"/>
      <c r="J300" s="1179">
        <v>180</v>
      </c>
      <c r="K300" s="1192">
        <f t="shared" si="15"/>
        <v>36632</v>
      </c>
    </row>
    <row r="301" spans="2:11" ht="26.4" x14ac:dyDescent="0.3">
      <c r="B301" s="253"/>
      <c r="C301" s="255"/>
      <c r="D301" s="1244" t="s">
        <v>62</v>
      </c>
      <c r="E301" s="1241" t="s">
        <v>356</v>
      </c>
      <c r="F301" s="1235"/>
      <c r="G301" s="1236"/>
      <c r="H301" s="1237"/>
      <c r="I301" s="1238"/>
      <c r="J301" s="1239"/>
      <c r="K301" s="1240" t="str">
        <f t="shared" si="15"/>
        <v/>
      </c>
    </row>
    <row r="302" spans="2:11" x14ac:dyDescent="0.3">
      <c r="B302" s="253"/>
      <c r="C302" s="255"/>
      <c r="D302" s="1245"/>
      <c r="E302" s="1247" t="s">
        <v>350</v>
      </c>
      <c r="F302" s="180" t="s">
        <v>357</v>
      </c>
      <c r="G302" s="185"/>
      <c r="H302" s="285"/>
      <c r="I302" s="1192"/>
      <c r="J302" s="1179">
        <v>20</v>
      </c>
      <c r="K302" s="1193">
        <f t="shared" si="15"/>
        <v>4070</v>
      </c>
    </row>
    <row r="303" spans="2:11" x14ac:dyDescent="0.3">
      <c r="B303" s="253"/>
      <c r="C303" s="255"/>
      <c r="D303" s="1245"/>
      <c r="E303" s="1247" t="s">
        <v>358</v>
      </c>
      <c r="F303" s="180" t="s">
        <v>359</v>
      </c>
      <c r="G303" s="185"/>
      <c r="H303" s="285"/>
      <c r="I303" s="1192"/>
      <c r="J303" s="1179">
        <v>60</v>
      </c>
      <c r="K303" s="1193">
        <f t="shared" si="15"/>
        <v>12211</v>
      </c>
    </row>
    <row r="304" spans="2:11" x14ac:dyDescent="0.3">
      <c r="B304" s="253"/>
      <c r="C304" s="255"/>
      <c r="D304" s="1245"/>
      <c r="E304" s="1247" t="s">
        <v>360</v>
      </c>
      <c r="F304" s="180" t="s">
        <v>361</v>
      </c>
      <c r="G304" s="185"/>
      <c r="H304" s="285"/>
      <c r="I304" s="1192"/>
      <c r="J304" s="1179">
        <v>120</v>
      </c>
      <c r="K304" s="1193">
        <f t="shared" si="15"/>
        <v>24421</v>
      </c>
    </row>
    <row r="305" spans="2:11" x14ac:dyDescent="0.3">
      <c r="B305" s="253"/>
      <c r="C305" s="255"/>
      <c r="D305" s="1245"/>
      <c r="E305" s="1247" t="s">
        <v>362</v>
      </c>
      <c r="F305" s="180" t="s">
        <v>363</v>
      </c>
      <c r="G305" s="185"/>
      <c r="H305" s="285"/>
      <c r="I305" s="1192"/>
      <c r="J305" s="1179">
        <v>120</v>
      </c>
      <c r="K305" s="1193">
        <f t="shared" si="15"/>
        <v>24421</v>
      </c>
    </row>
    <row r="306" spans="2:11" x14ac:dyDescent="0.3">
      <c r="B306" s="253"/>
      <c r="C306" s="255"/>
      <c r="D306" s="1246"/>
      <c r="E306" s="1248" t="s">
        <v>364</v>
      </c>
      <c r="F306" s="180" t="s">
        <v>365</v>
      </c>
      <c r="G306" s="185"/>
      <c r="H306" s="285"/>
      <c r="I306" s="1192"/>
      <c r="J306" s="1179">
        <v>180</v>
      </c>
      <c r="K306" s="1193">
        <f t="shared" si="15"/>
        <v>36632</v>
      </c>
    </row>
    <row r="307" spans="2:11" ht="52.8" x14ac:dyDescent="0.3">
      <c r="B307" s="253"/>
      <c r="C307" s="255"/>
      <c r="D307" s="1244" t="s">
        <v>62</v>
      </c>
      <c r="E307" s="1241" t="s">
        <v>366</v>
      </c>
      <c r="F307" s="1235"/>
      <c r="G307" s="1236"/>
      <c r="H307" s="1237"/>
      <c r="I307" s="1238"/>
      <c r="J307" s="1239"/>
      <c r="K307" s="1240" t="str">
        <f t="shared" si="15"/>
        <v/>
      </c>
    </row>
    <row r="308" spans="2:11" x14ac:dyDescent="0.3">
      <c r="B308" s="253"/>
      <c r="C308" s="255"/>
      <c r="D308" s="1245"/>
      <c r="E308" s="1247" t="s">
        <v>350</v>
      </c>
      <c r="F308" s="180" t="s">
        <v>367</v>
      </c>
      <c r="G308" s="185"/>
      <c r="H308" s="285"/>
      <c r="I308" s="1192"/>
      <c r="J308" s="1179">
        <v>12</v>
      </c>
      <c r="K308" s="1193">
        <f t="shared" si="15"/>
        <v>2442</v>
      </c>
    </row>
    <row r="309" spans="2:11" x14ac:dyDescent="0.3">
      <c r="B309" s="253"/>
      <c r="C309" s="255"/>
      <c r="D309" s="1245"/>
      <c r="E309" s="1247" t="s">
        <v>352</v>
      </c>
      <c r="F309" s="180" t="s">
        <v>368</v>
      </c>
      <c r="G309" s="185"/>
      <c r="H309" s="285"/>
      <c r="I309" s="1192"/>
      <c r="J309" s="1179">
        <v>120</v>
      </c>
      <c r="K309" s="1193">
        <f t="shared" si="15"/>
        <v>24421</v>
      </c>
    </row>
    <row r="310" spans="2:11" x14ac:dyDescent="0.3">
      <c r="B310" s="253" t="s">
        <v>369</v>
      </c>
      <c r="C310" s="255"/>
      <c r="D310" s="1246"/>
      <c r="E310" s="1248" t="s">
        <v>354</v>
      </c>
      <c r="F310" s="180" t="s">
        <v>370</v>
      </c>
      <c r="G310" s="185"/>
      <c r="H310" s="285"/>
      <c r="I310" s="1192"/>
      <c r="J310" s="1179">
        <v>180</v>
      </c>
      <c r="K310" s="1193">
        <f t="shared" si="15"/>
        <v>36632</v>
      </c>
    </row>
    <row r="311" spans="2:11" ht="26.4" x14ac:dyDescent="0.3">
      <c r="B311" s="253"/>
      <c r="C311" s="255"/>
      <c r="D311" s="1244" t="s">
        <v>62</v>
      </c>
      <c r="E311" s="1241" t="s">
        <v>371</v>
      </c>
      <c r="F311" s="1235"/>
      <c r="G311" s="1236"/>
      <c r="H311" s="1237"/>
      <c r="I311" s="1238"/>
      <c r="J311" s="1239"/>
      <c r="K311" s="1240" t="str">
        <f t="shared" si="15"/>
        <v/>
      </c>
    </row>
    <row r="312" spans="2:11" x14ac:dyDescent="0.3">
      <c r="B312" s="253"/>
      <c r="C312" s="255"/>
      <c r="D312" s="1245"/>
      <c r="E312" s="1247" t="s">
        <v>350</v>
      </c>
      <c r="F312" s="180" t="s">
        <v>372</v>
      </c>
      <c r="G312" s="185"/>
      <c r="H312" s="285"/>
      <c r="I312" s="1192"/>
      <c r="J312" s="1179">
        <v>12</v>
      </c>
      <c r="K312" s="1193">
        <f t="shared" si="15"/>
        <v>2442</v>
      </c>
    </row>
    <row r="313" spans="2:11" x14ac:dyDescent="0.3">
      <c r="B313" s="253"/>
      <c r="C313" s="255"/>
      <c r="D313" s="1245"/>
      <c r="E313" s="1247" t="s">
        <v>352</v>
      </c>
      <c r="F313" s="180" t="s">
        <v>373</v>
      </c>
      <c r="G313" s="185"/>
      <c r="H313" s="285"/>
      <c r="I313" s="1192"/>
      <c r="J313" s="1179">
        <v>60</v>
      </c>
      <c r="K313" s="1193">
        <f t="shared" si="15"/>
        <v>12211</v>
      </c>
    </row>
    <row r="314" spans="2:11" x14ac:dyDescent="0.3">
      <c r="B314" s="253"/>
      <c r="C314" s="255"/>
      <c r="D314" s="1246"/>
      <c r="E314" s="1248" t="s">
        <v>354</v>
      </c>
      <c r="F314" s="180" t="s">
        <v>374</v>
      </c>
      <c r="G314" s="185"/>
      <c r="H314" s="285"/>
      <c r="I314" s="1192"/>
      <c r="J314" s="1179">
        <v>120</v>
      </c>
      <c r="K314" s="1193">
        <f t="shared" si="15"/>
        <v>24421</v>
      </c>
    </row>
    <row r="315" spans="2:11" ht="26.4" x14ac:dyDescent="0.3">
      <c r="B315" s="253"/>
      <c r="C315" s="255"/>
      <c r="D315" s="1244" t="s">
        <v>62</v>
      </c>
      <c r="E315" s="1241" t="s">
        <v>375</v>
      </c>
      <c r="F315" s="1235"/>
      <c r="G315" s="1236"/>
      <c r="H315" s="1237" t="str">
        <f t="shared" ref="H315:I315" si="17">IF($J315="","",IFERROR(ROUND($J315*PenaltyUnit,0), G315))</f>
        <v/>
      </c>
      <c r="I315" s="1238"/>
      <c r="J315" s="1239"/>
      <c r="K315" s="1240" t="str">
        <f t="shared" si="15"/>
        <v/>
      </c>
    </row>
    <row r="316" spans="2:11" x14ac:dyDescent="0.3">
      <c r="B316" s="253"/>
      <c r="C316" s="255"/>
      <c r="D316" s="1245"/>
      <c r="E316" s="1247" t="s">
        <v>350</v>
      </c>
      <c r="F316" s="180" t="s">
        <v>376</v>
      </c>
      <c r="G316" s="185"/>
      <c r="H316" s="285"/>
      <c r="I316" s="1192"/>
      <c r="J316" s="1179">
        <v>30</v>
      </c>
      <c r="K316" s="1193">
        <f t="shared" si="15"/>
        <v>6105</v>
      </c>
    </row>
    <row r="317" spans="2:11" x14ac:dyDescent="0.3">
      <c r="B317" s="253"/>
      <c r="C317" s="255"/>
      <c r="D317" s="1245"/>
      <c r="E317" s="1247" t="s">
        <v>358</v>
      </c>
      <c r="F317" s="180" t="s">
        <v>377</v>
      </c>
      <c r="G317" s="185"/>
      <c r="H317" s="285"/>
      <c r="I317" s="1192"/>
      <c r="J317" s="1179">
        <v>90</v>
      </c>
      <c r="K317" s="1193">
        <f t="shared" si="15"/>
        <v>18316</v>
      </c>
    </row>
    <row r="318" spans="2:11" x14ac:dyDescent="0.3">
      <c r="B318" s="253"/>
      <c r="C318" s="255"/>
      <c r="D318" s="1245"/>
      <c r="E318" s="1247" t="s">
        <v>360</v>
      </c>
      <c r="F318" s="180" t="s">
        <v>378</v>
      </c>
      <c r="G318" s="185"/>
      <c r="H318" s="285"/>
      <c r="I318" s="1192"/>
      <c r="J318" s="1179">
        <v>180</v>
      </c>
      <c r="K318" s="1193">
        <f t="shared" si="15"/>
        <v>36632</v>
      </c>
    </row>
    <row r="319" spans="2:11" x14ac:dyDescent="0.3">
      <c r="B319" s="253"/>
      <c r="C319" s="255"/>
      <c r="D319" s="1245"/>
      <c r="E319" s="1247" t="s">
        <v>362</v>
      </c>
      <c r="F319" s="180" t="s">
        <v>379</v>
      </c>
      <c r="G319" s="185"/>
      <c r="H319" s="285"/>
      <c r="I319" s="1192"/>
      <c r="J319" s="1179">
        <v>180</v>
      </c>
      <c r="K319" s="1193">
        <f t="shared" si="15"/>
        <v>36632</v>
      </c>
    </row>
    <row r="320" spans="2:11" x14ac:dyDescent="0.3">
      <c r="B320" s="253"/>
      <c r="C320" s="255"/>
      <c r="D320" s="1246"/>
      <c r="E320" s="1248" t="s">
        <v>364</v>
      </c>
      <c r="F320" s="180" t="s">
        <v>380</v>
      </c>
      <c r="G320" s="185"/>
      <c r="H320" s="285"/>
      <c r="I320" s="1192"/>
      <c r="J320" s="1179">
        <v>270</v>
      </c>
      <c r="K320" s="1193">
        <f t="shared" si="15"/>
        <v>54948</v>
      </c>
    </row>
    <row r="321" spans="2:11" x14ac:dyDescent="0.3">
      <c r="B321" s="253"/>
      <c r="C321" s="255"/>
      <c r="D321" s="187" t="s">
        <v>62</v>
      </c>
      <c r="E321" s="88" t="s">
        <v>381</v>
      </c>
      <c r="F321" s="180" t="s">
        <v>382</v>
      </c>
      <c r="G321" s="185"/>
      <c r="H321" s="285"/>
      <c r="I321" s="1192"/>
      <c r="J321" s="1179">
        <v>20</v>
      </c>
      <c r="K321" s="1193">
        <f t="shared" si="15"/>
        <v>4070</v>
      </c>
    </row>
    <row r="322" spans="2:11" x14ac:dyDescent="0.3">
      <c r="B322" s="253"/>
      <c r="C322" s="255"/>
      <c r="D322" s="179">
        <v>7389</v>
      </c>
      <c r="E322" s="88" t="s">
        <v>383</v>
      </c>
      <c r="F322" s="180" t="s">
        <v>384</v>
      </c>
      <c r="G322" s="185"/>
      <c r="H322" s="1181">
        <v>2</v>
      </c>
      <c r="I322" s="1192">
        <f t="shared" ref="I322:I323" si="18">IF($H322="","",IFERROR(ROUND($H322*PenaltyUnit,0), "n/a"))</f>
        <v>407</v>
      </c>
      <c r="J322" s="1179">
        <v>10</v>
      </c>
      <c r="K322" s="1193">
        <f t="shared" si="15"/>
        <v>2035</v>
      </c>
    </row>
    <row r="323" spans="2:11" x14ac:dyDescent="0.3">
      <c r="B323" s="253"/>
      <c r="C323" s="255"/>
      <c r="D323" s="179">
        <v>7390</v>
      </c>
      <c r="E323" s="88" t="s">
        <v>385</v>
      </c>
      <c r="F323" s="180" t="s">
        <v>386</v>
      </c>
      <c r="G323" s="185"/>
      <c r="H323" s="1181">
        <v>2</v>
      </c>
      <c r="I323" s="1192">
        <f t="shared" si="18"/>
        <v>407</v>
      </c>
      <c r="J323" s="1179">
        <v>10</v>
      </c>
      <c r="K323" s="1193">
        <f t="shared" si="15"/>
        <v>2035</v>
      </c>
    </row>
    <row r="324" spans="2:11" x14ac:dyDescent="0.3">
      <c r="B324" s="253"/>
      <c r="C324" s="255"/>
      <c r="D324" s="187" t="s">
        <v>62</v>
      </c>
      <c r="E324" s="88" t="s">
        <v>387</v>
      </c>
      <c r="F324" s="180" t="s">
        <v>388</v>
      </c>
      <c r="G324" s="185"/>
      <c r="H324" s="285"/>
      <c r="I324" s="1192"/>
      <c r="J324" s="1179">
        <v>240</v>
      </c>
      <c r="K324" s="1193">
        <f t="shared" si="15"/>
        <v>48842</v>
      </c>
    </row>
    <row r="325" spans="2:11" ht="26.4" x14ac:dyDescent="0.3">
      <c r="B325" s="253"/>
      <c r="C325" s="255"/>
      <c r="D325" s="187" t="s">
        <v>62</v>
      </c>
      <c r="E325" s="88" t="s">
        <v>389</v>
      </c>
      <c r="F325" s="180" t="s">
        <v>390</v>
      </c>
      <c r="G325" s="185"/>
      <c r="H325" s="285"/>
      <c r="I325" s="1192"/>
      <c r="J325" s="1179">
        <v>25</v>
      </c>
      <c r="K325" s="1193">
        <f t="shared" si="15"/>
        <v>5088</v>
      </c>
    </row>
    <row r="326" spans="2:11" ht="26.4" x14ac:dyDescent="0.3">
      <c r="B326" s="253"/>
      <c r="C326" s="255"/>
      <c r="D326" s="187" t="s">
        <v>62</v>
      </c>
      <c r="E326" s="88" t="s">
        <v>391</v>
      </c>
      <c r="F326" s="180" t="s">
        <v>392</v>
      </c>
      <c r="G326" s="185"/>
      <c r="H326" s="285"/>
      <c r="I326" s="1192"/>
      <c r="J326" s="1179">
        <v>10</v>
      </c>
      <c r="K326" s="1193">
        <f t="shared" si="15"/>
        <v>2035</v>
      </c>
    </row>
    <row r="327" spans="2:11" ht="39.6" x14ac:dyDescent="0.3">
      <c r="B327" s="253"/>
      <c r="C327" s="255"/>
      <c r="D327" s="187" t="s">
        <v>62</v>
      </c>
      <c r="E327" s="88" t="s">
        <v>393</v>
      </c>
      <c r="F327" s="180" t="s">
        <v>394</v>
      </c>
      <c r="G327" s="185"/>
      <c r="H327" s="285"/>
      <c r="I327" s="1192"/>
      <c r="J327" s="1179">
        <v>12</v>
      </c>
      <c r="K327" s="1193">
        <f t="shared" si="15"/>
        <v>2442</v>
      </c>
    </row>
    <row r="328" spans="2:11" ht="52.8" x14ac:dyDescent="0.3">
      <c r="B328" s="253"/>
      <c r="C328" s="255"/>
      <c r="D328" s="187" t="s">
        <v>62</v>
      </c>
      <c r="E328" s="88" t="s">
        <v>395</v>
      </c>
      <c r="F328" s="180" t="s">
        <v>396</v>
      </c>
      <c r="G328" s="185"/>
      <c r="H328" s="285"/>
      <c r="I328" s="1192"/>
      <c r="J328" s="1179">
        <v>12</v>
      </c>
      <c r="K328" s="1193">
        <f t="shared" si="15"/>
        <v>2442</v>
      </c>
    </row>
    <row r="329" spans="2:11" ht="39.6" x14ac:dyDescent="0.3">
      <c r="B329" s="253"/>
      <c r="C329" s="255"/>
      <c r="D329" s="187" t="s">
        <v>62</v>
      </c>
      <c r="E329" s="88" t="s">
        <v>397</v>
      </c>
      <c r="F329" s="180" t="s">
        <v>398</v>
      </c>
      <c r="G329" s="185"/>
      <c r="H329" s="285"/>
      <c r="I329" s="1192"/>
      <c r="J329" s="1179">
        <v>12</v>
      </c>
      <c r="K329" s="1193">
        <f t="shared" si="15"/>
        <v>2442</v>
      </c>
    </row>
    <row r="330" spans="2:11" ht="52.8" x14ac:dyDescent="0.3">
      <c r="B330" s="253"/>
      <c r="C330" s="255"/>
      <c r="D330" s="187" t="s">
        <v>62</v>
      </c>
      <c r="E330" s="88" t="s">
        <v>399</v>
      </c>
      <c r="F330" s="180" t="s">
        <v>400</v>
      </c>
      <c r="G330" s="185"/>
      <c r="H330" s="285"/>
      <c r="I330" s="1192"/>
      <c r="J330" s="1179">
        <v>120</v>
      </c>
      <c r="K330" s="1193">
        <f t="shared" si="15"/>
        <v>24421</v>
      </c>
    </row>
    <row r="331" spans="2:11" ht="26.4" x14ac:dyDescent="0.3">
      <c r="B331" s="253"/>
      <c r="C331" s="255"/>
      <c r="D331" s="187" t="s">
        <v>62</v>
      </c>
      <c r="E331" s="88" t="s">
        <v>401</v>
      </c>
      <c r="F331" s="180" t="s">
        <v>402</v>
      </c>
      <c r="G331" s="185"/>
      <c r="H331" s="285"/>
      <c r="I331" s="1192"/>
      <c r="J331" s="1179">
        <v>120</v>
      </c>
      <c r="K331" s="1193">
        <f t="shared" si="15"/>
        <v>24421</v>
      </c>
    </row>
    <row r="332" spans="2:11" ht="39.6" x14ac:dyDescent="0.3">
      <c r="B332" s="253"/>
      <c r="C332" s="255"/>
      <c r="D332" s="187" t="s">
        <v>62</v>
      </c>
      <c r="E332" s="88" t="s">
        <v>403</v>
      </c>
      <c r="F332" s="180" t="s">
        <v>404</v>
      </c>
      <c r="G332" s="185"/>
      <c r="H332" s="285"/>
      <c r="I332" s="1192"/>
      <c r="J332" s="1179">
        <v>12</v>
      </c>
      <c r="K332" s="1193">
        <f t="shared" si="15"/>
        <v>2442</v>
      </c>
    </row>
    <row r="333" spans="2:11" ht="52.8" x14ac:dyDescent="0.3">
      <c r="B333" s="253"/>
      <c r="C333" s="255"/>
      <c r="D333" s="1244" t="s">
        <v>62</v>
      </c>
      <c r="E333" s="1241" t="s">
        <v>405</v>
      </c>
      <c r="F333" s="1235"/>
      <c r="G333" s="1236"/>
      <c r="H333" s="1237"/>
      <c r="I333" s="1238"/>
      <c r="J333" s="1239"/>
      <c r="K333" s="1240" t="str">
        <f t="shared" si="15"/>
        <v/>
      </c>
    </row>
    <row r="334" spans="2:11" x14ac:dyDescent="0.3">
      <c r="B334" s="253"/>
      <c r="C334" s="255"/>
      <c r="D334" s="1245"/>
      <c r="E334" s="1249" t="s">
        <v>350</v>
      </c>
      <c r="F334" s="180" t="s">
        <v>100</v>
      </c>
      <c r="G334" s="185"/>
      <c r="H334" s="285"/>
      <c r="I334" s="1192"/>
      <c r="J334" s="1179">
        <v>12</v>
      </c>
      <c r="K334" s="1193">
        <f t="shared" si="15"/>
        <v>2442</v>
      </c>
    </row>
    <row r="335" spans="2:11" x14ac:dyDescent="0.3">
      <c r="B335" s="253"/>
      <c r="C335" s="255"/>
      <c r="D335" s="1245"/>
      <c r="E335" s="1249" t="s">
        <v>352</v>
      </c>
      <c r="F335" s="180" t="s">
        <v>100</v>
      </c>
      <c r="G335" s="185"/>
      <c r="H335" s="285"/>
      <c r="I335" s="1192"/>
      <c r="J335" s="1179">
        <v>120</v>
      </c>
      <c r="K335" s="1193">
        <f t="shared" si="15"/>
        <v>24421</v>
      </c>
    </row>
    <row r="336" spans="2:11" x14ac:dyDescent="0.3">
      <c r="B336" s="253"/>
      <c r="C336" s="255"/>
      <c r="D336" s="1246"/>
      <c r="E336" s="680" t="s">
        <v>406</v>
      </c>
      <c r="F336" s="180" t="s">
        <v>100</v>
      </c>
      <c r="G336" s="185"/>
      <c r="H336" s="285"/>
      <c r="I336" s="1192"/>
      <c r="J336" s="1179">
        <v>180</v>
      </c>
      <c r="K336" s="1193">
        <f t="shared" si="15"/>
        <v>36632</v>
      </c>
    </row>
    <row r="337" spans="2:11" ht="39.6" x14ac:dyDescent="0.3">
      <c r="B337" s="253"/>
      <c r="C337" s="255"/>
      <c r="D337" s="187" t="s">
        <v>62</v>
      </c>
      <c r="E337" s="88" t="s">
        <v>407</v>
      </c>
      <c r="F337" s="180" t="s">
        <v>408</v>
      </c>
      <c r="G337" s="185"/>
      <c r="H337" s="285"/>
      <c r="I337" s="1192"/>
      <c r="J337" s="1179">
        <v>12</v>
      </c>
      <c r="K337" s="1193">
        <f t="shared" si="15"/>
        <v>2442</v>
      </c>
    </row>
    <row r="338" spans="2:11" x14ac:dyDescent="0.3">
      <c r="B338" s="253"/>
      <c r="C338" s="256"/>
      <c r="D338" s="187" t="s">
        <v>62</v>
      </c>
      <c r="E338" s="88" t="s">
        <v>409</v>
      </c>
      <c r="F338" s="180" t="s">
        <v>410</v>
      </c>
      <c r="G338" s="185"/>
      <c r="H338" s="285"/>
      <c r="I338" s="1192"/>
      <c r="J338" s="1179">
        <v>120</v>
      </c>
      <c r="K338" s="1193">
        <f t="shared" si="15"/>
        <v>24421</v>
      </c>
    </row>
    <row r="339" spans="2:11" ht="19.95" customHeight="1" x14ac:dyDescent="0.3">
      <c r="B339" s="252"/>
      <c r="C339" s="826" t="s">
        <v>411</v>
      </c>
      <c r="D339" s="827"/>
      <c r="E339" s="827"/>
      <c r="F339" s="827"/>
      <c r="G339" s="827"/>
      <c r="H339" s="827"/>
      <c r="I339" s="827"/>
      <c r="J339" s="827"/>
      <c r="K339" s="828"/>
    </row>
    <row r="340" spans="2:11" ht="39.6" x14ac:dyDescent="0.3">
      <c r="B340" s="253"/>
      <c r="C340" s="254"/>
      <c r="D340" s="179">
        <v>2105</v>
      </c>
      <c r="E340" s="88" t="s">
        <v>412</v>
      </c>
      <c r="F340" s="180">
        <v>18</v>
      </c>
      <c r="G340" s="185"/>
      <c r="H340" s="282">
        <v>2.5</v>
      </c>
      <c r="I340" s="1192">
        <f t="shared" ref="I340:I351" si="19">IF($H340="","",IFERROR(ROUND($H340*PenaltyUnit,0), "n/a"))</f>
        <v>509</v>
      </c>
      <c r="J340" s="1179">
        <v>20</v>
      </c>
      <c r="K340" s="1193">
        <f t="shared" si="15"/>
        <v>4070</v>
      </c>
    </row>
    <row r="341" spans="2:11" ht="26.4" x14ac:dyDescent="0.3">
      <c r="B341" s="253"/>
      <c r="C341" s="255"/>
      <c r="D341" s="187">
        <v>2106</v>
      </c>
      <c r="E341" s="88" t="s">
        <v>413</v>
      </c>
      <c r="F341" s="180">
        <v>18</v>
      </c>
      <c r="G341" s="185"/>
      <c r="H341" s="282">
        <v>2.5</v>
      </c>
      <c r="I341" s="1192">
        <f t="shared" si="19"/>
        <v>509</v>
      </c>
      <c r="J341" s="1179">
        <v>20</v>
      </c>
      <c r="K341" s="1193">
        <f t="shared" si="15"/>
        <v>4070</v>
      </c>
    </row>
    <row r="342" spans="2:11" x14ac:dyDescent="0.3">
      <c r="B342" s="253"/>
      <c r="C342" s="255"/>
      <c r="D342" s="187">
        <v>2107</v>
      </c>
      <c r="E342" s="88" t="s">
        <v>414</v>
      </c>
      <c r="F342" s="180">
        <v>18</v>
      </c>
      <c r="G342" s="185"/>
      <c r="H342" s="1181">
        <v>5</v>
      </c>
      <c r="I342" s="1192">
        <f t="shared" si="19"/>
        <v>1018</v>
      </c>
      <c r="J342" s="1179">
        <v>60</v>
      </c>
      <c r="K342" s="1193">
        <f t="shared" si="15"/>
        <v>12211</v>
      </c>
    </row>
    <row r="343" spans="2:11" ht="39.6" x14ac:dyDescent="0.3">
      <c r="B343" s="253"/>
      <c r="C343" s="255"/>
      <c r="D343" s="187" t="s">
        <v>62</v>
      </c>
      <c r="E343" s="88" t="s">
        <v>415</v>
      </c>
      <c r="F343" s="180" t="s">
        <v>416</v>
      </c>
      <c r="G343" s="185"/>
      <c r="H343" s="282"/>
      <c r="I343" s="1192"/>
      <c r="J343" s="1179">
        <v>240</v>
      </c>
      <c r="K343" s="1193"/>
    </row>
    <row r="344" spans="2:11" x14ac:dyDescent="0.3">
      <c r="B344" s="253"/>
      <c r="C344" s="255"/>
      <c r="D344" s="179">
        <v>2111</v>
      </c>
      <c r="E344" s="88" t="s">
        <v>417</v>
      </c>
      <c r="F344" s="180" t="s">
        <v>418</v>
      </c>
      <c r="G344" s="185"/>
      <c r="H344" s="1181">
        <v>1</v>
      </c>
      <c r="I344" s="1192">
        <f>IF($H344="","",IFERROR(ROUND($H344*PenaltyUnit,0), "n/a"))</f>
        <v>204</v>
      </c>
      <c r="J344" s="1179">
        <v>20</v>
      </c>
      <c r="K344" s="1193">
        <f>IF($J344="","",IFERROR(ROUND($J344*PenaltyUnit,0), J344))</f>
        <v>4070</v>
      </c>
    </row>
    <row r="345" spans="2:11" ht="26.4" x14ac:dyDescent="0.3">
      <c r="B345" s="253"/>
      <c r="C345" s="255"/>
      <c r="D345" s="179" t="s">
        <v>62</v>
      </c>
      <c r="E345" s="88" t="s">
        <v>419</v>
      </c>
      <c r="F345" s="180" t="s">
        <v>420</v>
      </c>
      <c r="G345" s="185"/>
      <c r="H345" s="282"/>
      <c r="I345" s="1192"/>
      <c r="J345" s="1179">
        <v>20</v>
      </c>
      <c r="K345" s="1193">
        <f>IF($J345="","",IFERROR(ROUND($J345*PenaltyUnit,0), J345))</f>
        <v>4070</v>
      </c>
    </row>
    <row r="346" spans="2:11" x14ac:dyDescent="0.3">
      <c r="B346" s="253"/>
      <c r="C346" s="255"/>
      <c r="D346" s="179" t="s">
        <v>62</v>
      </c>
      <c r="E346" s="88" t="s">
        <v>421</v>
      </c>
      <c r="F346" s="180" t="s">
        <v>418</v>
      </c>
      <c r="G346" s="185"/>
      <c r="H346" s="282"/>
      <c r="I346" s="1192"/>
      <c r="J346" s="1179">
        <v>20</v>
      </c>
      <c r="K346" s="1193">
        <f t="shared" ref="K346" si="20">IF($J346="","",IFERROR(ROUND($J346*PenaltyUnit,0), J346))</f>
        <v>4070</v>
      </c>
    </row>
    <row r="347" spans="2:11" ht="26.4" x14ac:dyDescent="0.3">
      <c r="B347" s="253"/>
      <c r="C347" s="255"/>
      <c r="D347" s="187">
        <v>8325</v>
      </c>
      <c r="E347" s="88" t="s">
        <v>422</v>
      </c>
      <c r="F347" s="180" t="s">
        <v>423</v>
      </c>
      <c r="G347" s="1181">
        <v>3</v>
      </c>
      <c r="H347" s="1181">
        <v>5</v>
      </c>
      <c r="I347" s="1192">
        <f>IF($H347="","",IFERROR(ROUND($H347*PenaltyUnit,0), "n/a"))</f>
        <v>1018</v>
      </c>
      <c r="J347" s="1179">
        <v>60</v>
      </c>
      <c r="K347" s="1193">
        <f>IF($J347="","",IFERROR(ROUND($J347*PenaltyUnit,0), J347))</f>
        <v>12211</v>
      </c>
    </row>
    <row r="348" spans="2:11" x14ac:dyDescent="0.3">
      <c r="B348" s="253"/>
      <c r="C348" s="255"/>
      <c r="D348" s="187">
        <v>2576</v>
      </c>
      <c r="E348" s="88" t="s">
        <v>424</v>
      </c>
      <c r="F348" s="180" t="s">
        <v>425</v>
      </c>
      <c r="G348" s="1181"/>
      <c r="H348" s="1181">
        <v>2</v>
      </c>
      <c r="I348" s="1192">
        <f t="shared" si="19"/>
        <v>407</v>
      </c>
      <c r="J348" s="1179">
        <v>10</v>
      </c>
      <c r="K348" s="1193">
        <f t="shared" si="15"/>
        <v>2035</v>
      </c>
    </row>
    <row r="349" spans="2:11" ht="26.4" x14ac:dyDescent="0.3">
      <c r="B349" s="253"/>
      <c r="C349" s="255"/>
      <c r="D349" s="181" t="s">
        <v>62</v>
      </c>
      <c r="E349" s="88" t="s">
        <v>426</v>
      </c>
      <c r="F349" s="180" t="s">
        <v>427</v>
      </c>
      <c r="G349" s="185"/>
      <c r="H349" s="282"/>
      <c r="I349" s="1192"/>
      <c r="J349" s="1179">
        <v>5</v>
      </c>
      <c r="K349" s="1193">
        <f t="shared" si="15"/>
        <v>1018</v>
      </c>
    </row>
    <row r="350" spans="2:11" ht="39.6" x14ac:dyDescent="0.3">
      <c r="B350" s="253"/>
      <c r="C350" s="255"/>
      <c r="D350" s="187">
        <v>2159</v>
      </c>
      <c r="E350" s="88" t="s">
        <v>428</v>
      </c>
      <c r="F350" s="180" t="s">
        <v>429</v>
      </c>
      <c r="G350" s="185"/>
      <c r="H350" s="282">
        <v>0.5</v>
      </c>
      <c r="I350" s="1192">
        <f t="shared" si="19"/>
        <v>102</v>
      </c>
      <c r="J350" s="1179">
        <v>5</v>
      </c>
      <c r="K350" s="1193">
        <f t="shared" si="15"/>
        <v>1018</v>
      </c>
    </row>
    <row r="351" spans="2:11" ht="26.4" x14ac:dyDescent="0.3">
      <c r="B351" s="253"/>
      <c r="C351" s="255"/>
      <c r="D351" s="187">
        <v>2160</v>
      </c>
      <c r="E351" s="88" t="s">
        <v>430</v>
      </c>
      <c r="F351" s="180" t="s">
        <v>431</v>
      </c>
      <c r="G351" s="185"/>
      <c r="H351" s="282">
        <v>0.5</v>
      </c>
      <c r="I351" s="1192">
        <f t="shared" si="19"/>
        <v>102</v>
      </c>
      <c r="J351" s="1179">
        <v>5</v>
      </c>
      <c r="K351" s="1193">
        <f t="shared" ref="K351:K484" si="21">IF($J351="","",IFERROR(ROUND($J351*PenaltyUnit,0), J351))</f>
        <v>1018</v>
      </c>
    </row>
    <row r="352" spans="2:11" ht="39.6" x14ac:dyDescent="0.3">
      <c r="B352" s="253"/>
      <c r="C352" s="255"/>
      <c r="D352" s="181" t="s">
        <v>62</v>
      </c>
      <c r="E352" s="88" t="s">
        <v>432</v>
      </c>
      <c r="F352" s="180" t="s">
        <v>433</v>
      </c>
      <c r="G352" s="185"/>
      <c r="H352" s="282"/>
      <c r="I352" s="1192"/>
      <c r="J352" s="1179">
        <v>5</v>
      </c>
      <c r="K352" s="1193">
        <f t="shared" si="21"/>
        <v>1018</v>
      </c>
    </row>
    <row r="353" spans="2:11" ht="26.4" x14ac:dyDescent="0.3">
      <c r="B353" s="253"/>
      <c r="C353" s="255"/>
      <c r="D353" s="179">
        <v>2608</v>
      </c>
      <c r="E353" s="88" t="s">
        <v>434</v>
      </c>
      <c r="F353" s="180" t="s">
        <v>435</v>
      </c>
      <c r="G353" s="185"/>
      <c r="H353" s="282">
        <v>0.5</v>
      </c>
      <c r="I353" s="1192">
        <f t="shared" ref="I353:I485" si="22">IF($H353="","",IFERROR(ROUND($H353*PenaltyUnit,0), "n/a"))</f>
        <v>102</v>
      </c>
      <c r="J353" s="1179">
        <v>5</v>
      </c>
      <c r="K353" s="1193">
        <f t="shared" si="21"/>
        <v>1018</v>
      </c>
    </row>
    <row r="354" spans="2:11" ht="26.4" x14ac:dyDescent="0.3">
      <c r="B354" s="253"/>
      <c r="C354" s="255"/>
      <c r="D354" s="179">
        <v>2109</v>
      </c>
      <c r="E354" s="88" t="s">
        <v>436</v>
      </c>
      <c r="F354" s="180" t="s">
        <v>437</v>
      </c>
      <c r="G354" s="185"/>
      <c r="H354" s="1181">
        <v>1</v>
      </c>
      <c r="I354" s="1192">
        <f t="shared" si="22"/>
        <v>204</v>
      </c>
      <c r="J354" s="1179">
        <v>5</v>
      </c>
      <c r="K354" s="1193">
        <f t="shared" si="21"/>
        <v>1018</v>
      </c>
    </row>
    <row r="355" spans="2:11" ht="26.4" x14ac:dyDescent="0.3">
      <c r="B355" s="253"/>
      <c r="C355" s="255"/>
      <c r="D355" s="179">
        <v>2609</v>
      </c>
      <c r="E355" s="88" t="s">
        <v>438</v>
      </c>
      <c r="F355" s="180" t="s">
        <v>439</v>
      </c>
      <c r="G355" s="185"/>
      <c r="H355" s="282">
        <v>0.5</v>
      </c>
      <c r="I355" s="1192">
        <f t="shared" si="22"/>
        <v>102</v>
      </c>
      <c r="J355" s="1179">
        <v>5</v>
      </c>
      <c r="K355" s="1193">
        <f t="shared" si="21"/>
        <v>1018</v>
      </c>
    </row>
    <row r="356" spans="2:11" ht="26.4" x14ac:dyDescent="0.3">
      <c r="B356" s="253"/>
      <c r="C356" s="255"/>
      <c r="D356" s="179" t="s">
        <v>62</v>
      </c>
      <c r="E356" s="88" t="s">
        <v>440</v>
      </c>
      <c r="F356" s="180" t="s">
        <v>441</v>
      </c>
      <c r="G356" s="185"/>
      <c r="H356" s="282"/>
      <c r="I356" s="1192"/>
      <c r="J356" s="1179">
        <v>10</v>
      </c>
      <c r="K356" s="1193">
        <f t="shared" si="21"/>
        <v>2035</v>
      </c>
    </row>
    <row r="357" spans="2:11" x14ac:dyDescent="0.3">
      <c r="B357" s="253"/>
      <c r="C357" s="255"/>
      <c r="D357" s="179" t="s">
        <v>62</v>
      </c>
      <c r="E357" s="88" t="s">
        <v>442</v>
      </c>
      <c r="F357" s="180" t="s">
        <v>443</v>
      </c>
      <c r="G357" s="185"/>
      <c r="H357" s="286"/>
      <c r="I357" s="1192"/>
      <c r="J357" s="1179">
        <v>240</v>
      </c>
      <c r="K357" s="1193">
        <f t="shared" si="21"/>
        <v>48842</v>
      </c>
    </row>
    <row r="358" spans="2:11" ht="26.4" x14ac:dyDescent="0.3">
      <c r="B358" s="253"/>
      <c r="C358" s="255"/>
      <c r="D358" s="179" t="s">
        <v>62</v>
      </c>
      <c r="E358" s="20" t="s">
        <v>444</v>
      </c>
      <c r="F358" s="180" t="s">
        <v>445</v>
      </c>
      <c r="G358" s="185"/>
      <c r="H358" s="286"/>
      <c r="I358" s="1192"/>
      <c r="J358" s="1179">
        <v>10</v>
      </c>
      <c r="K358" s="1193">
        <f t="shared" si="21"/>
        <v>2035</v>
      </c>
    </row>
    <row r="359" spans="2:11" ht="39.6" x14ac:dyDescent="0.3">
      <c r="B359" s="253"/>
      <c r="C359" s="255"/>
      <c r="D359" s="179" t="s">
        <v>62</v>
      </c>
      <c r="E359" s="88" t="s">
        <v>446</v>
      </c>
      <c r="F359" s="180" t="s">
        <v>447</v>
      </c>
      <c r="G359" s="185"/>
      <c r="H359" s="286"/>
      <c r="I359" s="1192"/>
      <c r="J359" s="1179">
        <v>20</v>
      </c>
      <c r="K359" s="1193">
        <f t="shared" si="21"/>
        <v>4070</v>
      </c>
    </row>
    <row r="360" spans="2:11" ht="39.6" x14ac:dyDescent="0.3">
      <c r="B360" s="253"/>
      <c r="C360" s="255"/>
      <c r="D360" s="179" t="s">
        <v>62</v>
      </c>
      <c r="E360" s="88" t="s">
        <v>448</v>
      </c>
      <c r="F360" s="180" t="s">
        <v>447</v>
      </c>
      <c r="G360" s="185"/>
      <c r="H360" s="286"/>
      <c r="I360" s="1192"/>
      <c r="J360" s="1179">
        <v>100</v>
      </c>
      <c r="K360" s="1193">
        <f t="shared" si="21"/>
        <v>20351</v>
      </c>
    </row>
    <row r="361" spans="2:11" x14ac:dyDescent="0.3">
      <c r="B361" s="253"/>
      <c r="C361" s="255"/>
      <c r="D361" s="179" t="s">
        <v>62</v>
      </c>
      <c r="E361" s="88" t="s">
        <v>449</v>
      </c>
      <c r="F361" s="180" t="s">
        <v>450</v>
      </c>
      <c r="G361" s="185"/>
      <c r="H361" s="286"/>
      <c r="I361" s="1192"/>
      <c r="J361" s="1179">
        <v>20</v>
      </c>
      <c r="K361" s="1193">
        <f t="shared" si="21"/>
        <v>4070</v>
      </c>
    </row>
    <row r="362" spans="2:11" x14ac:dyDescent="0.3">
      <c r="B362" s="253"/>
      <c r="C362" s="255"/>
      <c r="D362" s="179" t="s">
        <v>62</v>
      </c>
      <c r="E362" s="88" t="s">
        <v>451</v>
      </c>
      <c r="F362" s="180" t="s">
        <v>450</v>
      </c>
      <c r="G362" s="185"/>
      <c r="H362" s="286"/>
      <c r="I362" s="1192"/>
      <c r="J362" s="1179">
        <v>100</v>
      </c>
      <c r="K362" s="1193">
        <f t="shared" si="21"/>
        <v>20351</v>
      </c>
    </row>
    <row r="363" spans="2:11" ht="26.4" x14ac:dyDescent="0.3">
      <c r="B363" s="253"/>
      <c r="C363" s="255"/>
      <c r="D363" s="179" t="s">
        <v>62</v>
      </c>
      <c r="E363" s="88" t="s">
        <v>452</v>
      </c>
      <c r="F363" s="180" t="s">
        <v>453</v>
      </c>
      <c r="G363" s="185"/>
      <c r="H363" s="286"/>
      <c r="I363" s="1192"/>
      <c r="J363" s="1179">
        <v>10</v>
      </c>
      <c r="K363" s="1193">
        <f t="shared" si="21"/>
        <v>2035</v>
      </c>
    </row>
    <row r="364" spans="2:11" x14ac:dyDescent="0.3">
      <c r="B364" s="253"/>
      <c r="C364" s="255"/>
      <c r="D364" s="179" t="s">
        <v>62</v>
      </c>
      <c r="E364" s="88" t="s">
        <v>454</v>
      </c>
      <c r="F364" s="180" t="s">
        <v>455</v>
      </c>
      <c r="G364" s="185"/>
      <c r="H364" s="286"/>
      <c r="I364" s="1192"/>
      <c r="J364" s="1179">
        <v>60</v>
      </c>
      <c r="K364" s="1193">
        <f t="shared" si="21"/>
        <v>12211</v>
      </c>
    </row>
    <row r="365" spans="2:11" x14ac:dyDescent="0.3">
      <c r="B365" s="253"/>
      <c r="C365" s="255"/>
      <c r="D365" s="187">
        <v>2108</v>
      </c>
      <c r="E365" s="88" t="s">
        <v>456</v>
      </c>
      <c r="F365" s="180" t="s">
        <v>106</v>
      </c>
      <c r="G365" s="185"/>
      <c r="H365" s="1181">
        <v>1</v>
      </c>
      <c r="I365" s="1192">
        <f t="shared" ref="I365:I386" si="23">IF($H365="","",IFERROR(ROUND($H365*PenaltyUnit,0), "n/a"))</f>
        <v>204</v>
      </c>
      <c r="J365" s="1179">
        <v>5</v>
      </c>
      <c r="K365" s="1193">
        <f t="shared" si="21"/>
        <v>1018</v>
      </c>
    </row>
    <row r="366" spans="2:11" x14ac:dyDescent="0.3">
      <c r="B366" s="253"/>
      <c r="C366" s="255"/>
      <c r="D366" s="187"/>
      <c r="E366" s="88"/>
      <c r="F366" s="180" t="s">
        <v>457</v>
      </c>
      <c r="G366" s="185"/>
      <c r="H366" s="1181">
        <v>1</v>
      </c>
      <c r="I366" s="1192">
        <f t="shared" si="23"/>
        <v>204</v>
      </c>
      <c r="J366" s="1179">
        <v>5</v>
      </c>
      <c r="K366" s="1193">
        <f t="shared" si="21"/>
        <v>1018</v>
      </c>
    </row>
    <row r="367" spans="2:11" x14ac:dyDescent="0.3">
      <c r="B367" s="253"/>
      <c r="C367" s="255"/>
      <c r="D367" s="187"/>
      <c r="E367" s="88"/>
      <c r="F367" s="180" t="s">
        <v>458</v>
      </c>
      <c r="G367" s="185"/>
      <c r="H367" s="1181">
        <v>1</v>
      </c>
      <c r="I367" s="1192">
        <f t="shared" si="23"/>
        <v>204</v>
      </c>
      <c r="J367" s="1179">
        <v>5</v>
      </c>
      <c r="K367" s="1193">
        <f t="shared" si="21"/>
        <v>1018</v>
      </c>
    </row>
    <row r="368" spans="2:11" x14ac:dyDescent="0.3">
      <c r="B368" s="253"/>
      <c r="C368" s="255"/>
      <c r="D368" s="187"/>
      <c r="E368" s="19" t="s">
        <v>459</v>
      </c>
      <c r="F368" s="25" t="s">
        <v>460</v>
      </c>
      <c r="G368" s="185"/>
      <c r="H368" s="1181">
        <v>1</v>
      </c>
      <c r="I368" s="1192">
        <f t="shared" si="23"/>
        <v>204</v>
      </c>
      <c r="J368" s="1179">
        <v>10</v>
      </c>
      <c r="K368" s="1193">
        <f t="shared" si="21"/>
        <v>2035</v>
      </c>
    </row>
    <row r="369" spans="2:11" x14ac:dyDescent="0.3">
      <c r="B369" s="253"/>
      <c r="C369" s="256"/>
      <c r="D369" s="188"/>
      <c r="E369" s="22" t="s">
        <v>459</v>
      </c>
      <c r="F369" s="26" t="s">
        <v>307</v>
      </c>
      <c r="G369" s="300"/>
      <c r="H369" s="1190">
        <v>1</v>
      </c>
      <c r="I369" s="1196">
        <f t="shared" si="23"/>
        <v>204</v>
      </c>
      <c r="J369" s="1191">
        <v>10</v>
      </c>
      <c r="K369" s="1197">
        <f t="shared" si="21"/>
        <v>2035</v>
      </c>
    </row>
    <row r="370" spans="2:11" ht="19.95" customHeight="1" x14ac:dyDescent="0.3">
      <c r="B370" s="252"/>
      <c r="C370" s="826" t="s">
        <v>461</v>
      </c>
      <c r="D370" s="827"/>
      <c r="E370" s="827"/>
      <c r="F370" s="827"/>
      <c r="G370" s="827"/>
      <c r="H370" s="827"/>
      <c r="I370" s="827"/>
      <c r="J370" s="827"/>
      <c r="K370" s="828"/>
    </row>
    <row r="371" spans="2:11" x14ac:dyDescent="0.3">
      <c r="B371" s="257"/>
      <c r="C371" s="259"/>
      <c r="D371" s="179" t="s">
        <v>62</v>
      </c>
      <c r="E371" s="93" t="s">
        <v>462</v>
      </c>
      <c r="F371" s="91" t="s">
        <v>463</v>
      </c>
      <c r="G371" s="185"/>
      <c r="H371" s="286"/>
      <c r="I371" s="1192"/>
      <c r="J371" s="1179"/>
      <c r="K371" s="1193" t="str">
        <f t="shared" si="21"/>
        <v/>
      </c>
    </row>
    <row r="372" spans="2:11" x14ac:dyDescent="0.3">
      <c r="B372" s="257"/>
      <c r="C372" s="261"/>
      <c r="D372" s="179" t="s">
        <v>62</v>
      </c>
      <c r="E372" s="93" t="s">
        <v>464</v>
      </c>
      <c r="F372" s="91" t="s">
        <v>465</v>
      </c>
      <c r="G372" s="185"/>
      <c r="H372" s="286"/>
      <c r="I372" s="1192"/>
      <c r="J372" s="1179">
        <v>25</v>
      </c>
      <c r="K372" s="1193">
        <f t="shared" si="21"/>
        <v>5088</v>
      </c>
    </row>
    <row r="373" spans="2:11" x14ac:dyDescent="0.3">
      <c r="B373" s="257"/>
      <c r="C373" s="261"/>
      <c r="D373" s="179" t="s">
        <v>62</v>
      </c>
      <c r="E373" s="93" t="s">
        <v>466</v>
      </c>
      <c r="F373" s="91" t="s">
        <v>467</v>
      </c>
      <c r="G373" s="185"/>
      <c r="H373" s="286"/>
      <c r="I373" s="1192"/>
      <c r="J373" s="1179">
        <v>50</v>
      </c>
      <c r="K373" s="1193">
        <f t="shared" si="21"/>
        <v>10176</v>
      </c>
    </row>
    <row r="374" spans="2:11" x14ac:dyDescent="0.3">
      <c r="B374" s="257"/>
      <c r="C374" s="261"/>
      <c r="D374" s="179" t="s">
        <v>62</v>
      </c>
      <c r="E374" s="93" t="s">
        <v>468</v>
      </c>
      <c r="F374" s="91" t="s">
        <v>469</v>
      </c>
      <c r="G374" s="185"/>
      <c r="H374" s="286"/>
      <c r="I374" s="1192"/>
      <c r="J374" s="1179">
        <v>125</v>
      </c>
      <c r="K374" s="1193">
        <f t="shared" si="21"/>
        <v>25439</v>
      </c>
    </row>
    <row r="375" spans="2:11" x14ac:dyDescent="0.3">
      <c r="B375" s="257"/>
      <c r="C375" s="261"/>
      <c r="D375" s="179" t="s">
        <v>62</v>
      </c>
      <c r="E375" s="93" t="s">
        <v>470</v>
      </c>
      <c r="F375" s="91" t="s">
        <v>471</v>
      </c>
      <c r="G375" s="185"/>
      <c r="H375" s="286"/>
      <c r="I375" s="1192"/>
      <c r="J375" s="1179">
        <v>250</v>
      </c>
      <c r="K375" s="1193">
        <f t="shared" si="21"/>
        <v>50878</v>
      </c>
    </row>
    <row r="376" spans="2:11" x14ac:dyDescent="0.3">
      <c r="B376" s="257"/>
      <c r="C376" s="261"/>
      <c r="D376" s="280">
        <v>2125</v>
      </c>
      <c r="E376" s="93" t="s">
        <v>472</v>
      </c>
      <c r="F376" s="91">
        <v>7</v>
      </c>
      <c r="G376" s="300"/>
      <c r="H376" s="1189">
        <v>5</v>
      </c>
      <c r="I376" s="1194">
        <f t="shared" si="23"/>
        <v>1018</v>
      </c>
      <c r="J376" s="1179"/>
      <c r="K376" s="1193" t="str">
        <f t="shared" si="21"/>
        <v/>
      </c>
    </row>
    <row r="377" spans="2:11" x14ac:dyDescent="0.3">
      <c r="B377" s="257"/>
      <c r="C377" s="261"/>
      <c r="D377" s="280">
        <v>2126</v>
      </c>
      <c r="E377" s="93" t="s">
        <v>473</v>
      </c>
      <c r="F377" s="91">
        <v>7</v>
      </c>
      <c r="G377" s="300"/>
      <c r="H377" s="1189">
        <v>9</v>
      </c>
      <c r="I377" s="1194">
        <f t="shared" si="23"/>
        <v>1832</v>
      </c>
      <c r="J377" s="1179"/>
      <c r="K377" s="1193" t="str">
        <f t="shared" si="21"/>
        <v/>
      </c>
    </row>
    <row r="378" spans="2:11" x14ac:dyDescent="0.3">
      <c r="B378" s="257"/>
      <c r="C378" s="261"/>
      <c r="D378" s="280">
        <v>2127</v>
      </c>
      <c r="E378" s="93" t="s">
        <v>474</v>
      </c>
      <c r="F378" s="91">
        <v>7</v>
      </c>
      <c r="G378" s="300"/>
      <c r="H378" s="1189">
        <v>9</v>
      </c>
      <c r="I378" s="1194">
        <f t="shared" si="23"/>
        <v>1832</v>
      </c>
      <c r="J378" s="1179"/>
      <c r="K378" s="1193" t="str">
        <f t="shared" si="21"/>
        <v/>
      </c>
    </row>
    <row r="379" spans="2:11" x14ac:dyDescent="0.3">
      <c r="B379" s="257"/>
      <c r="C379" s="261"/>
      <c r="D379" s="280">
        <v>2128</v>
      </c>
      <c r="E379" s="93" t="s">
        <v>475</v>
      </c>
      <c r="F379" s="91">
        <v>7</v>
      </c>
      <c r="G379" s="300"/>
      <c r="H379" s="1189">
        <v>9</v>
      </c>
      <c r="I379" s="1194">
        <f t="shared" si="23"/>
        <v>1832</v>
      </c>
      <c r="J379" s="1179"/>
      <c r="K379" s="1193" t="str">
        <f t="shared" si="21"/>
        <v/>
      </c>
    </row>
    <row r="380" spans="2:11" x14ac:dyDescent="0.3">
      <c r="B380" s="257"/>
      <c r="C380" s="261"/>
      <c r="D380" s="280">
        <v>2601</v>
      </c>
      <c r="E380" s="93" t="s">
        <v>476</v>
      </c>
      <c r="F380" s="91">
        <v>7</v>
      </c>
      <c r="G380" s="300"/>
      <c r="H380" s="1189">
        <v>1</v>
      </c>
      <c r="I380" s="1194">
        <f t="shared" si="23"/>
        <v>204</v>
      </c>
      <c r="J380" s="1179"/>
      <c r="K380" s="1193" t="str">
        <f t="shared" si="21"/>
        <v/>
      </c>
    </row>
    <row r="381" spans="2:11" x14ac:dyDescent="0.3">
      <c r="B381" s="257"/>
      <c r="C381" s="261"/>
      <c r="D381" s="280">
        <v>2602</v>
      </c>
      <c r="E381" s="93" t="s">
        <v>477</v>
      </c>
      <c r="F381" s="91">
        <v>7</v>
      </c>
      <c r="G381" s="300"/>
      <c r="H381" s="1189">
        <v>3</v>
      </c>
      <c r="I381" s="1194">
        <f t="shared" si="23"/>
        <v>611</v>
      </c>
      <c r="J381" s="1179"/>
      <c r="K381" s="1193" t="str">
        <f t="shared" si="21"/>
        <v/>
      </c>
    </row>
    <row r="382" spans="2:11" x14ac:dyDescent="0.3">
      <c r="B382" s="257"/>
      <c r="C382" s="261"/>
      <c r="D382" s="280">
        <v>2603</v>
      </c>
      <c r="E382" s="93" t="s">
        <v>478</v>
      </c>
      <c r="F382" s="91">
        <v>7</v>
      </c>
      <c r="G382" s="300"/>
      <c r="H382" s="1189">
        <v>5</v>
      </c>
      <c r="I382" s="1194">
        <f t="shared" si="23"/>
        <v>1018</v>
      </c>
      <c r="J382" s="1179"/>
      <c r="K382" s="1193" t="str">
        <f t="shared" si="21"/>
        <v/>
      </c>
    </row>
    <row r="383" spans="2:11" x14ac:dyDescent="0.3">
      <c r="B383" s="257"/>
      <c r="C383" s="261"/>
      <c r="D383" s="280">
        <v>2604</v>
      </c>
      <c r="E383" s="93" t="s">
        <v>479</v>
      </c>
      <c r="F383" s="91">
        <v>7</v>
      </c>
      <c r="G383" s="300"/>
      <c r="H383" s="1189">
        <v>1</v>
      </c>
      <c r="I383" s="1194">
        <f t="shared" si="23"/>
        <v>204</v>
      </c>
      <c r="J383" s="1179"/>
      <c r="K383" s="1193" t="str">
        <f t="shared" si="21"/>
        <v/>
      </c>
    </row>
    <row r="384" spans="2:11" x14ac:dyDescent="0.3">
      <c r="B384" s="257"/>
      <c r="C384" s="261"/>
      <c r="D384" s="280">
        <v>2605</v>
      </c>
      <c r="E384" s="93" t="s">
        <v>480</v>
      </c>
      <c r="F384" s="91">
        <v>7</v>
      </c>
      <c r="G384" s="300"/>
      <c r="H384" s="1189">
        <v>4</v>
      </c>
      <c r="I384" s="1194">
        <f t="shared" si="23"/>
        <v>814</v>
      </c>
      <c r="J384" s="1179"/>
      <c r="K384" s="1193" t="str">
        <f t="shared" si="21"/>
        <v/>
      </c>
    </row>
    <row r="385" spans="2:11" x14ac:dyDescent="0.3">
      <c r="B385" s="257"/>
      <c r="C385" s="261"/>
      <c r="D385" s="280">
        <v>2606</v>
      </c>
      <c r="E385" s="93" t="s">
        <v>481</v>
      </c>
      <c r="F385" s="91">
        <v>7</v>
      </c>
      <c r="G385" s="300"/>
      <c r="H385" s="1189">
        <v>6</v>
      </c>
      <c r="I385" s="1194">
        <f t="shared" si="23"/>
        <v>1221</v>
      </c>
      <c r="J385" s="1179"/>
      <c r="K385" s="1193" t="str">
        <f t="shared" si="21"/>
        <v/>
      </c>
    </row>
    <row r="386" spans="2:11" x14ac:dyDescent="0.3">
      <c r="B386" s="257"/>
      <c r="C386" s="262"/>
      <c r="D386" s="280">
        <v>2607</v>
      </c>
      <c r="E386" s="93" t="s">
        <v>482</v>
      </c>
      <c r="F386" s="91">
        <v>7</v>
      </c>
      <c r="G386" s="300"/>
      <c r="H386" s="1189">
        <v>9</v>
      </c>
      <c r="I386" s="1194">
        <f t="shared" si="23"/>
        <v>1832</v>
      </c>
      <c r="J386" s="1179"/>
      <c r="K386" s="1193" t="str">
        <f t="shared" si="21"/>
        <v/>
      </c>
    </row>
    <row r="387" spans="2:11" ht="19.95" customHeight="1" x14ac:dyDescent="0.3">
      <c r="B387" s="252"/>
      <c r="C387" s="826" t="s">
        <v>116</v>
      </c>
      <c r="D387" s="827"/>
      <c r="E387" s="827"/>
      <c r="F387" s="827"/>
      <c r="G387" s="827"/>
      <c r="H387" s="827"/>
      <c r="I387" s="827"/>
      <c r="J387" s="827"/>
      <c r="K387" s="828"/>
    </row>
    <row r="388" spans="2:11" ht="52.8" x14ac:dyDescent="0.3">
      <c r="B388" s="253"/>
      <c r="C388" s="254"/>
      <c r="D388" s="179" t="s">
        <v>62</v>
      </c>
      <c r="E388" s="88" t="s">
        <v>483</v>
      </c>
      <c r="F388" s="180" t="s">
        <v>484</v>
      </c>
      <c r="G388" s="185"/>
      <c r="H388" s="282"/>
      <c r="I388" s="1192"/>
      <c r="J388" s="1179">
        <v>1200</v>
      </c>
      <c r="K388" s="1193">
        <f t="shared" si="21"/>
        <v>244212</v>
      </c>
    </row>
    <row r="389" spans="2:11" ht="52.8" x14ac:dyDescent="0.3">
      <c r="B389" s="253"/>
      <c r="C389" s="255"/>
      <c r="D389" s="179" t="s">
        <v>62</v>
      </c>
      <c r="E389" s="88" t="s">
        <v>485</v>
      </c>
      <c r="F389" s="180" t="s">
        <v>486</v>
      </c>
      <c r="G389" s="185"/>
      <c r="H389" s="282"/>
      <c r="I389" s="1192"/>
      <c r="J389" s="1179">
        <v>80</v>
      </c>
      <c r="K389" s="1193">
        <f t="shared" si="21"/>
        <v>16281</v>
      </c>
    </row>
    <row r="390" spans="2:11" ht="66" x14ac:dyDescent="0.3">
      <c r="B390" s="253"/>
      <c r="C390" s="255"/>
      <c r="D390" s="179" t="s">
        <v>62</v>
      </c>
      <c r="E390" s="88" t="s">
        <v>487</v>
      </c>
      <c r="F390" s="180" t="s">
        <v>486</v>
      </c>
      <c r="G390" s="185"/>
      <c r="H390" s="282"/>
      <c r="I390" s="1192"/>
      <c r="J390" s="1179">
        <v>240</v>
      </c>
      <c r="K390" s="1193">
        <f t="shared" si="21"/>
        <v>48842</v>
      </c>
    </row>
    <row r="391" spans="2:11" ht="26.4" x14ac:dyDescent="0.3">
      <c r="B391" s="253"/>
      <c r="C391" s="255"/>
      <c r="D391" s="179" t="s">
        <v>62</v>
      </c>
      <c r="E391" s="88" t="s">
        <v>488</v>
      </c>
      <c r="F391" s="180" t="s">
        <v>489</v>
      </c>
      <c r="G391" s="185"/>
      <c r="H391" s="282"/>
      <c r="I391" s="1192"/>
      <c r="J391" s="1179">
        <v>80</v>
      </c>
      <c r="K391" s="1193">
        <f t="shared" si="21"/>
        <v>16281</v>
      </c>
    </row>
    <row r="392" spans="2:11" ht="26.4" x14ac:dyDescent="0.3">
      <c r="B392" s="253"/>
      <c r="C392" s="255"/>
      <c r="D392" s="179" t="s">
        <v>62</v>
      </c>
      <c r="E392" s="88" t="s">
        <v>490</v>
      </c>
      <c r="F392" s="180" t="s">
        <v>489</v>
      </c>
      <c r="G392" s="185"/>
      <c r="H392" s="282"/>
      <c r="I392" s="1192"/>
      <c r="J392" s="1179">
        <v>240</v>
      </c>
      <c r="K392" s="1193">
        <f t="shared" si="21"/>
        <v>48842</v>
      </c>
    </row>
    <row r="393" spans="2:11" ht="26.4" x14ac:dyDescent="0.3">
      <c r="B393" s="253"/>
      <c r="C393" s="255"/>
      <c r="D393" s="179" t="s">
        <v>62</v>
      </c>
      <c r="E393" s="88" t="s">
        <v>491</v>
      </c>
      <c r="F393" s="180" t="s">
        <v>492</v>
      </c>
      <c r="G393" s="185"/>
      <c r="H393" s="282"/>
      <c r="I393" s="1192"/>
      <c r="J393" s="1179">
        <v>5</v>
      </c>
      <c r="K393" s="1193">
        <f t="shared" si="21"/>
        <v>1018</v>
      </c>
    </row>
    <row r="394" spans="2:11" ht="26.4" x14ac:dyDescent="0.3">
      <c r="B394" s="253"/>
      <c r="C394" s="255"/>
      <c r="D394" s="179" t="s">
        <v>62</v>
      </c>
      <c r="E394" s="88" t="s">
        <v>493</v>
      </c>
      <c r="F394" s="180" t="s">
        <v>492</v>
      </c>
      <c r="G394" s="185"/>
      <c r="H394" s="282"/>
      <c r="I394" s="1192"/>
      <c r="J394" s="1179">
        <v>10</v>
      </c>
      <c r="K394" s="1193">
        <f t="shared" si="21"/>
        <v>2035</v>
      </c>
    </row>
    <row r="395" spans="2:11" ht="52.8" x14ac:dyDescent="0.3">
      <c r="B395" s="253"/>
      <c r="C395" s="255"/>
      <c r="D395" s="179" t="s">
        <v>62</v>
      </c>
      <c r="E395" s="20" t="s">
        <v>3527</v>
      </c>
      <c r="F395" s="180" t="s">
        <v>494</v>
      </c>
      <c r="G395" s="185"/>
      <c r="H395" s="282"/>
      <c r="I395" s="1192"/>
      <c r="J395" s="1179">
        <v>600</v>
      </c>
      <c r="K395" s="1193">
        <f t="shared" si="21"/>
        <v>122106</v>
      </c>
    </row>
    <row r="396" spans="2:11" ht="39.6" x14ac:dyDescent="0.3">
      <c r="B396" s="253"/>
      <c r="C396" s="255"/>
      <c r="D396" s="179" t="s">
        <v>62</v>
      </c>
      <c r="E396" s="20" t="s">
        <v>3528</v>
      </c>
      <c r="F396" s="180" t="s">
        <v>495</v>
      </c>
      <c r="G396" s="185"/>
      <c r="H396" s="282"/>
      <c r="I396" s="1192"/>
      <c r="J396" s="1179">
        <v>40</v>
      </c>
      <c r="K396" s="1193">
        <f t="shared" si="21"/>
        <v>8140</v>
      </c>
    </row>
    <row r="397" spans="2:11" ht="52.8" x14ac:dyDescent="0.3">
      <c r="B397" s="253"/>
      <c r="C397" s="255"/>
      <c r="D397" s="179" t="s">
        <v>62</v>
      </c>
      <c r="E397" s="20" t="s">
        <v>3529</v>
      </c>
      <c r="F397" s="180" t="s">
        <v>495</v>
      </c>
      <c r="G397" s="185"/>
      <c r="H397" s="282"/>
      <c r="I397" s="1192"/>
      <c r="J397" s="1179">
        <v>120</v>
      </c>
      <c r="K397" s="1193">
        <f t="shared" si="21"/>
        <v>24421</v>
      </c>
    </row>
    <row r="398" spans="2:11" ht="26.4" x14ac:dyDescent="0.3">
      <c r="B398" s="253"/>
      <c r="C398" s="255"/>
      <c r="D398" s="179" t="s">
        <v>62</v>
      </c>
      <c r="E398" s="20" t="s">
        <v>3530</v>
      </c>
      <c r="F398" s="180" t="s">
        <v>496</v>
      </c>
      <c r="G398" s="185"/>
      <c r="H398" s="282"/>
      <c r="I398" s="1192"/>
      <c r="J398" s="1179">
        <v>40</v>
      </c>
      <c r="K398" s="1193">
        <f t="shared" si="21"/>
        <v>8140</v>
      </c>
    </row>
    <row r="399" spans="2:11" ht="26.4" x14ac:dyDescent="0.3">
      <c r="B399" s="253"/>
      <c r="C399" s="255"/>
      <c r="D399" s="179" t="s">
        <v>62</v>
      </c>
      <c r="E399" s="20" t="s">
        <v>3531</v>
      </c>
      <c r="F399" s="180" t="s">
        <v>496</v>
      </c>
      <c r="G399" s="185"/>
      <c r="H399" s="282"/>
      <c r="I399" s="1192"/>
      <c r="J399" s="1179">
        <v>120</v>
      </c>
      <c r="K399" s="1193">
        <f t="shared" si="21"/>
        <v>24421</v>
      </c>
    </row>
    <row r="400" spans="2:11" ht="26.4" x14ac:dyDescent="0.3">
      <c r="B400" s="253"/>
      <c r="C400" s="255"/>
      <c r="D400" s="179" t="s">
        <v>62</v>
      </c>
      <c r="E400" s="20" t="s">
        <v>3532</v>
      </c>
      <c r="F400" s="180" t="s">
        <v>497</v>
      </c>
      <c r="G400" s="185"/>
      <c r="H400" s="282"/>
      <c r="I400" s="1192"/>
      <c r="J400" s="1179">
        <v>2.5</v>
      </c>
      <c r="K400" s="1193">
        <f t="shared" si="21"/>
        <v>509</v>
      </c>
    </row>
    <row r="401" spans="2:11" ht="26.4" x14ac:dyDescent="0.3">
      <c r="B401" s="253"/>
      <c r="C401" s="255"/>
      <c r="D401" s="179" t="s">
        <v>62</v>
      </c>
      <c r="E401" s="20" t="s">
        <v>3533</v>
      </c>
      <c r="F401" s="180" t="s">
        <v>497</v>
      </c>
      <c r="G401" s="185"/>
      <c r="H401" s="282"/>
      <c r="I401" s="1192"/>
      <c r="J401" s="1179">
        <v>5</v>
      </c>
      <c r="K401" s="1193">
        <f t="shared" si="21"/>
        <v>1018</v>
      </c>
    </row>
    <row r="402" spans="2:11" ht="66" x14ac:dyDescent="0.3">
      <c r="B402" s="253"/>
      <c r="C402" s="255"/>
      <c r="D402" s="179" t="s">
        <v>62</v>
      </c>
      <c r="E402" s="88" t="s">
        <v>498</v>
      </c>
      <c r="F402" s="180">
        <v>62</v>
      </c>
      <c r="G402" s="185"/>
      <c r="H402" s="282"/>
      <c r="I402" s="1192"/>
      <c r="J402" s="1179">
        <v>5</v>
      </c>
      <c r="K402" s="1193">
        <f t="shared" si="21"/>
        <v>1018</v>
      </c>
    </row>
    <row r="403" spans="2:11" ht="66" x14ac:dyDescent="0.3">
      <c r="B403" s="253"/>
      <c r="C403" s="255"/>
      <c r="D403" s="179" t="s">
        <v>62</v>
      </c>
      <c r="E403" s="88" t="s">
        <v>499</v>
      </c>
      <c r="F403" s="180">
        <v>62</v>
      </c>
      <c r="G403" s="185"/>
      <c r="H403" s="282"/>
      <c r="I403" s="1192"/>
      <c r="J403" s="1179">
        <v>8</v>
      </c>
      <c r="K403" s="1193">
        <f t="shared" si="21"/>
        <v>1628</v>
      </c>
    </row>
    <row r="404" spans="2:11" ht="26.4" x14ac:dyDescent="0.3">
      <c r="B404" s="253"/>
      <c r="C404" s="255"/>
      <c r="D404" s="179" t="s">
        <v>62</v>
      </c>
      <c r="E404" s="88" t="s">
        <v>500</v>
      </c>
      <c r="F404" s="180" t="s">
        <v>501</v>
      </c>
      <c r="G404" s="185"/>
      <c r="H404" s="282"/>
      <c r="I404" s="1192"/>
      <c r="J404" s="1179">
        <v>240</v>
      </c>
      <c r="K404" s="1193">
        <f t="shared" si="21"/>
        <v>48842</v>
      </c>
    </row>
    <row r="405" spans="2:11" ht="26.4" x14ac:dyDescent="0.3">
      <c r="B405" s="253"/>
      <c r="C405" s="255"/>
      <c r="D405" s="179" t="s">
        <v>62</v>
      </c>
      <c r="E405" s="20" t="s">
        <v>3534</v>
      </c>
      <c r="F405" s="180" t="s">
        <v>502</v>
      </c>
      <c r="G405" s="185"/>
      <c r="H405" s="282"/>
      <c r="I405" s="1192"/>
      <c r="J405" s="1179">
        <v>120</v>
      </c>
      <c r="K405" s="1193">
        <f t="shared" si="21"/>
        <v>24421</v>
      </c>
    </row>
    <row r="406" spans="2:11" ht="39.6" x14ac:dyDescent="0.3">
      <c r="B406" s="253"/>
      <c r="C406" s="255"/>
      <c r="D406" s="179" t="s">
        <v>62</v>
      </c>
      <c r="E406" s="88" t="s">
        <v>503</v>
      </c>
      <c r="F406" s="180" t="s">
        <v>504</v>
      </c>
      <c r="G406" s="185"/>
      <c r="H406" s="282"/>
      <c r="I406" s="1192"/>
      <c r="J406" s="1179">
        <v>60</v>
      </c>
      <c r="K406" s="1193">
        <f t="shared" si="21"/>
        <v>12211</v>
      </c>
    </row>
    <row r="407" spans="2:11" ht="39.6" x14ac:dyDescent="0.3">
      <c r="B407" s="253"/>
      <c r="C407" s="255"/>
      <c r="D407" s="179" t="s">
        <v>62</v>
      </c>
      <c r="E407" s="88" t="s">
        <v>505</v>
      </c>
      <c r="F407" s="180" t="s">
        <v>504</v>
      </c>
      <c r="G407" s="185"/>
      <c r="H407" s="282"/>
      <c r="I407" s="1192"/>
      <c r="J407" s="1179">
        <v>120</v>
      </c>
      <c r="K407" s="1193">
        <f t="shared" si="21"/>
        <v>24421</v>
      </c>
    </row>
    <row r="408" spans="2:11" x14ac:dyDescent="0.3">
      <c r="B408" s="253"/>
      <c r="C408" s="255"/>
      <c r="D408" s="179">
        <v>2570</v>
      </c>
      <c r="E408" s="88" t="s">
        <v>506</v>
      </c>
      <c r="F408" s="180" t="s">
        <v>164</v>
      </c>
      <c r="G408" s="1181">
        <v>3</v>
      </c>
      <c r="H408" s="282">
        <v>2.4</v>
      </c>
      <c r="I408" s="1192">
        <f>IF($H408="","",IFERROR(ROUND($H408*PenaltyUnit,0), "n/a"))</f>
        <v>488</v>
      </c>
      <c r="J408" s="1179">
        <v>12</v>
      </c>
      <c r="K408" s="1193">
        <f t="shared" si="21"/>
        <v>2442</v>
      </c>
    </row>
    <row r="409" spans="2:11" x14ac:dyDescent="0.3">
      <c r="B409" s="253"/>
      <c r="C409" s="255"/>
      <c r="D409" s="179"/>
      <c r="E409" s="88" t="s">
        <v>507</v>
      </c>
      <c r="F409" s="180" t="s">
        <v>164</v>
      </c>
      <c r="G409" s="1181">
        <v>3</v>
      </c>
      <c r="H409" s="282">
        <v>2.4</v>
      </c>
      <c r="I409" s="1192">
        <f>IF($H409="","",IFERROR(ROUND($H409*PenaltyUnit,0), "n/a"))</f>
        <v>488</v>
      </c>
      <c r="J409" s="1179">
        <v>25</v>
      </c>
      <c r="K409" s="1193">
        <f t="shared" si="21"/>
        <v>5088</v>
      </c>
    </row>
    <row r="410" spans="2:11" x14ac:dyDescent="0.3">
      <c r="B410" s="253"/>
      <c r="C410" s="255"/>
      <c r="D410" s="179" t="s">
        <v>62</v>
      </c>
      <c r="E410" s="88" t="s">
        <v>508</v>
      </c>
      <c r="F410" s="180" t="s">
        <v>164</v>
      </c>
      <c r="G410" s="1181">
        <v>3</v>
      </c>
      <c r="H410" s="282"/>
      <c r="I410" s="1192"/>
      <c r="J410" s="1179">
        <v>12</v>
      </c>
      <c r="K410" s="1193">
        <f t="shared" si="21"/>
        <v>2442</v>
      </c>
    </row>
    <row r="411" spans="2:11" x14ac:dyDescent="0.3">
      <c r="B411" s="253"/>
      <c r="C411" s="255"/>
      <c r="D411" s="179" t="s">
        <v>62</v>
      </c>
      <c r="E411" s="88" t="s">
        <v>509</v>
      </c>
      <c r="F411" s="180" t="s">
        <v>164</v>
      </c>
      <c r="G411" s="1181">
        <v>3</v>
      </c>
      <c r="H411" s="282"/>
      <c r="I411" s="1192"/>
      <c r="J411" s="1179">
        <v>25</v>
      </c>
      <c r="K411" s="1193">
        <f t="shared" si="21"/>
        <v>5088</v>
      </c>
    </row>
    <row r="412" spans="2:11" x14ac:dyDescent="0.3">
      <c r="B412" s="253"/>
      <c r="C412" s="255"/>
      <c r="D412" s="179" t="s">
        <v>62</v>
      </c>
      <c r="E412" s="88" t="s">
        <v>510</v>
      </c>
      <c r="F412" s="180" t="s">
        <v>165</v>
      </c>
      <c r="G412" s="1181"/>
      <c r="H412" s="282"/>
      <c r="I412" s="1192"/>
      <c r="J412" s="1179">
        <v>6</v>
      </c>
      <c r="K412" s="1193">
        <f t="shared" si="21"/>
        <v>1221</v>
      </c>
    </row>
    <row r="413" spans="2:11" x14ac:dyDescent="0.3">
      <c r="B413" s="253"/>
      <c r="C413" s="255"/>
      <c r="D413" s="179" t="s">
        <v>62</v>
      </c>
      <c r="E413" s="88" t="s">
        <v>511</v>
      </c>
      <c r="F413" s="180" t="s">
        <v>165</v>
      </c>
      <c r="G413" s="185"/>
      <c r="H413" s="282"/>
      <c r="I413" s="1192"/>
      <c r="J413" s="1179">
        <v>12</v>
      </c>
      <c r="K413" s="1193">
        <f t="shared" si="21"/>
        <v>2442</v>
      </c>
    </row>
    <row r="414" spans="2:11" ht="26.4" x14ac:dyDescent="0.3">
      <c r="B414" s="253"/>
      <c r="C414" s="255"/>
      <c r="D414" s="179" t="s">
        <v>62</v>
      </c>
      <c r="E414" s="88" t="s">
        <v>512</v>
      </c>
      <c r="F414" s="180" t="s">
        <v>513</v>
      </c>
      <c r="G414" s="185"/>
      <c r="H414" s="282"/>
      <c r="I414" s="1192"/>
      <c r="J414" s="1179">
        <v>5</v>
      </c>
      <c r="K414" s="1193">
        <f t="shared" si="21"/>
        <v>1018</v>
      </c>
    </row>
    <row r="415" spans="2:11" x14ac:dyDescent="0.3">
      <c r="B415" s="253"/>
      <c r="C415" s="255"/>
      <c r="D415" s="179" t="s">
        <v>62</v>
      </c>
      <c r="E415" s="88" t="s">
        <v>514</v>
      </c>
      <c r="F415" s="180" t="s">
        <v>515</v>
      </c>
      <c r="G415" s="185"/>
      <c r="H415" s="282"/>
      <c r="I415" s="1192"/>
      <c r="J415" s="1179">
        <v>20</v>
      </c>
      <c r="K415" s="1193">
        <f t="shared" si="21"/>
        <v>4070</v>
      </c>
    </row>
    <row r="416" spans="2:11" x14ac:dyDescent="0.3">
      <c r="B416" s="253"/>
      <c r="C416" s="255"/>
      <c r="D416" s="179">
        <v>3130</v>
      </c>
      <c r="E416" s="88" t="s">
        <v>516</v>
      </c>
      <c r="F416" s="180" t="s">
        <v>517</v>
      </c>
      <c r="G416" s="185"/>
      <c r="H416" s="1181">
        <v>5</v>
      </c>
      <c r="I416" s="1192">
        <f>IF($H416="","",IFERROR(ROUND($H416*PenaltyUnit,0), "n/a"))</f>
        <v>1018</v>
      </c>
      <c r="J416" s="1179">
        <v>20</v>
      </c>
      <c r="K416" s="1193">
        <f t="shared" si="21"/>
        <v>4070</v>
      </c>
    </row>
    <row r="417" spans="2:11" x14ac:dyDescent="0.3">
      <c r="B417" s="253"/>
      <c r="C417" s="255"/>
      <c r="D417" s="179" t="s">
        <v>62</v>
      </c>
      <c r="E417" s="88" t="s">
        <v>518</v>
      </c>
      <c r="F417" s="180" t="s">
        <v>112</v>
      </c>
      <c r="G417" s="185"/>
      <c r="H417" s="282"/>
      <c r="I417" s="1192"/>
      <c r="J417" s="1179">
        <v>8</v>
      </c>
      <c r="K417" s="1193">
        <f t="shared" si="21"/>
        <v>1628</v>
      </c>
    </row>
    <row r="418" spans="2:11" ht="26.4" x14ac:dyDescent="0.3">
      <c r="B418" s="253"/>
      <c r="C418" s="255"/>
      <c r="D418" s="179" t="s">
        <v>62</v>
      </c>
      <c r="E418" s="88" t="s">
        <v>519</v>
      </c>
      <c r="F418" s="180" t="s">
        <v>112</v>
      </c>
      <c r="G418" s="185"/>
      <c r="H418" s="282"/>
      <c r="I418" s="1192"/>
      <c r="J418" s="1179">
        <v>15</v>
      </c>
      <c r="K418" s="1193">
        <f t="shared" si="21"/>
        <v>3053</v>
      </c>
    </row>
    <row r="419" spans="2:11" x14ac:dyDescent="0.3">
      <c r="B419" s="253"/>
      <c r="C419" s="255"/>
      <c r="D419" s="179" t="s">
        <v>62</v>
      </c>
      <c r="E419" s="88" t="s">
        <v>520</v>
      </c>
      <c r="F419" s="180" t="s">
        <v>114</v>
      </c>
      <c r="G419" s="185"/>
      <c r="H419" s="282"/>
      <c r="I419" s="1192"/>
      <c r="J419" s="1179">
        <v>8</v>
      </c>
      <c r="K419" s="1193">
        <f t="shared" si="21"/>
        <v>1628</v>
      </c>
    </row>
    <row r="420" spans="2:11" x14ac:dyDescent="0.3">
      <c r="B420" s="253"/>
      <c r="C420" s="255"/>
      <c r="D420" s="179" t="s">
        <v>62</v>
      </c>
      <c r="E420" s="88" t="s">
        <v>521</v>
      </c>
      <c r="F420" s="180" t="s">
        <v>114</v>
      </c>
      <c r="G420" s="185"/>
      <c r="H420" s="282"/>
      <c r="I420" s="1192"/>
      <c r="J420" s="1179">
        <v>15</v>
      </c>
      <c r="K420" s="1193">
        <f t="shared" si="21"/>
        <v>3053</v>
      </c>
    </row>
    <row r="421" spans="2:11" x14ac:dyDescent="0.3">
      <c r="B421" s="253"/>
      <c r="C421" s="255"/>
      <c r="D421" s="179" t="s">
        <v>62</v>
      </c>
      <c r="E421" s="88" t="s">
        <v>522</v>
      </c>
      <c r="F421" s="180" t="s">
        <v>523</v>
      </c>
      <c r="G421" s="185"/>
      <c r="H421" s="282"/>
      <c r="I421" s="1192"/>
      <c r="J421" s="1179">
        <v>5</v>
      </c>
      <c r="K421" s="1193">
        <f t="shared" si="21"/>
        <v>1018</v>
      </c>
    </row>
    <row r="422" spans="2:11" x14ac:dyDescent="0.3">
      <c r="B422" s="253"/>
      <c r="C422" s="255"/>
      <c r="D422" s="179" t="s">
        <v>62</v>
      </c>
      <c r="E422" s="88" t="s">
        <v>524</v>
      </c>
      <c r="F422" s="180" t="s">
        <v>525</v>
      </c>
      <c r="G422" s="185"/>
      <c r="H422" s="282"/>
      <c r="I422" s="1192"/>
      <c r="J422" s="1179">
        <v>5</v>
      </c>
      <c r="K422" s="1193">
        <f t="shared" si="21"/>
        <v>1018</v>
      </c>
    </row>
    <row r="423" spans="2:11" ht="26.4" x14ac:dyDescent="0.3">
      <c r="B423" s="253"/>
      <c r="C423" s="255"/>
      <c r="D423" s="179" t="s">
        <v>62</v>
      </c>
      <c r="E423" s="88" t="s">
        <v>526</v>
      </c>
      <c r="F423" s="180" t="s">
        <v>527</v>
      </c>
      <c r="G423" s="185"/>
      <c r="H423" s="282"/>
      <c r="I423" s="1192"/>
      <c r="J423" s="1179">
        <v>5</v>
      </c>
      <c r="K423" s="1193">
        <f t="shared" si="21"/>
        <v>1018</v>
      </c>
    </row>
    <row r="424" spans="2:11" x14ac:dyDescent="0.3">
      <c r="B424" s="253"/>
      <c r="C424" s="255"/>
      <c r="D424" s="179" t="s">
        <v>62</v>
      </c>
      <c r="E424" s="88" t="s">
        <v>528</v>
      </c>
      <c r="F424" s="180" t="s">
        <v>529</v>
      </c>
      <c r="G424" s="185"/>
      <c r="H424" s="282"/>
      <c r="I424" s="1192"/>
      <c r="J424" s="1179">
        <v>5</v>
      </c>
      <c r="K424" s="1193">
        <f t="shared" si="21"/>
        <v>1018</v>
      </c>
    </row>
    <row r="425" spans="2:11" ht="26.4" x14ac:dyDescent="0.3">
      <c r="B425" s="253"/>
      <c r="C425" s="255"/>
      <c r="D425" s="179" t="s">
        <v>62</v>
      </c>
      <c r="E425" s="88" t="s">
        <v>530</v>
      </c>
      <c r="F425" s="180" t="s">
        <v>531</v>
      </c>
      <c r="G425" s="185"/>
      <c r="H425" s="282"/>
      <c r="I425" s="1192"/>
      <c r="J425" s="1179">
        <v>5</v>
      </c>
      <c r="K425" s="1193">
        <f t="shared" si="21"/>
        <v>1018</v>
      </c>
    </row>
    <row r="426" spans="2:11" x14ac:dyDescent="0.3">
      <c r="B426" s="253"/>
      <c r="C426" s="256"/>
      <c r="D426" s="179" t="s">
        <v>62</v>
      </c>
      <c r="E426" s="88" t="s">
        <v>532</v>
      </c>
      <c r="F426" s="180" t="s">
        <v>533</v>
      </c>
      <c r="G426" s="1181">
        <v>4</v>
      </c>
      <c r="H426" s="282"/>
      <c r="I426" s="1192"/>
      <c r="J426" s="1179">
        <v>30</v>
      </c>
      <c r="K426" s="1193">
        <f t="shared" si="21"/>
        <v>6105</v>
      </c>
    </row>
    <row r="427" spans="2:11" ht="19.95" customHeight="1" x14ac:dyDescent="0.3">
      <c r="B427" s="251"/>
      <c r="C427" s="826" t="s">
        <v>3555</v>
      </c>
      <c r="D427" s="827"/>
      <c r="E427" s="827"/>
      <c r="F427" s="827"/>
      <c r="G427" s="827"/>
      <c r="H427" s="827"/>
      <c r="I427" s="827"/>
      <c r="J427" s="827"/>
      <c r="K427" s="828"/>
    </row>
    <row r="428" spans="2:11" ht="39.6" x14ac:dyDescent="0.3">
      <c r="B428" s="253"/>
      <c r="C428" s="254"/>
      <c r="D428" s="179" t="s">
        <v>62</v>
      </c>
      <c r="E428" s="88" t="s">
        <v>534</v>
      </c>
      <c r="F428" s="180" t="s">
        <v>60</v>
      </c>
      <c r="G428" s="185"/>
      <c r="H428" s="282"/>
      <c r="I428" s="1192"/>
      <c r="J428" s="1179">
        <v>5</v>
      </c>
      <c r="K428" s="1193">
        <f t="shared" si="21"/>
        <v>1018</v>
      </c>
    </row>
    <row r="429" spans="2:11" x14ac:dyDescent="0.3">
      <c r="B429" s="253"/>
      <c r="C429" s="255"/>
      <c r="D429" s="179" t="s">
        <v>62</v>
      </c>
      <c r="E429" s="88" t="s">
        <v>535</v>
      </c>
      <c r="F429" s="180" t="s">
        <v>458</v>
      </c>
      <c r="G429" s="185"/>
      <c r="H429" s="282"/>
      <c r="I429" s="1192"/>
      <c r="J429" s="1179">
        <v>5</v>
      </c>
      <c r="K429" s="1193">
        <f t="shared" si="21"/>
        <v>1018</v>
      </c>
    </row>
    <row r="430" spans="2:11" x14ac:dyDescent="0.3">
      <c r="B430" s="253"/>
      <c r="C430" s="255"/>
      <c r="D430" s="179" t="s">
        <v>62</v>
      </c>
      <c r="E430" s="88" t="s">
        <v>536</v>
      </c>
      <c r="F430" s="180" t="s">
        <v>458</v>
      </c>
      <c r="G430" s="1181">
        <v>3</v>
      </c>
      <c r="H430" s="282"/>
      <c r="I430" s="1192"/>
      <c r="J430" s="1179">
        <v>5</v>
      </c>
      <c r="K430" s="1193">
        <f t="shared" si="21"/>
        <v>1018</v>
      </c>
    </row>
    <row r="431" spans="2:11" x14ac:dyDescent="0.3">
      <c r="B431" s="253"/>
      <c r="C431" s="255"/>
      <c r="D431" s="179" t="s">
        <v>62</v>
      </c>
      <c r="E431" s="88" t="s">
        <v>537</v>
      </c>
      <c r="F431" s="180" t="s">
        <v>458</v>
      </c>
      <c r="G431" s="185"/>
      <c r="H431" s="282"/>
      <c r="I431" s="1192"/>
      <c r="J431" s="1179">
        <v>10</v>
      </c>
      <c r="K431" s="1193">
        <f t="shared" si="21"/>
        <v>2035</v>
      </c>
    </row>
    <row r="432" spans="2:11" x14ac:dyDescent="0.3">
      <c r="B432" s="253"/>
      <c r="C432" s="255"/>
      <c r="D432" s="179" t="s">
        <v>62</v>
      </c>
      <c r="E432" s="88" t="s">
        <v>538</v>
      </c>
      <c r="F432" s="180" t="s">
        <v>458</v>
      </c>
      <c r="G432" s="185"/>
      <c r="H432" s="282"/>
      <c r="I432" s="1192"/>
      <c r="J432" s="1179">
        <v>20</v>
      </c>
      <c r="K432" s="1193">
        <f t="shared" si="21"/>
        <v>4070</v>
      </c>
    </row>
    <row r="433" spans="2:11" x14ac:dyDescent="0.3">
      <c r="B433" s="253"/>
      <c r="C433" s="255"/>
      <c r="D433" s="179" t="s">
        <v>62</v>
      </c>
      <c r="E433" s="88" t="s">
        <v>539</v>
      </c>
      <c r="F433" s="180" t="s">
        <v>458</v>
      </c>
      <c r="G433" s="185"/>
      <c r="H433" s="282"/>
      <c r="I433" s="1192"/>
      <c r="J433" s="1179">
        <v>60</v>
      </c>
      <c r="K433" s="1193">
        <f t="shared" si="21"/>
        <v>12211</v>
      </c>
    </row>
    <row r="434" spans="2:11" x14ac:dyDescent="0.3">
      <c r="B434" s="253"/>
      <c r="C434" s="255"/>
      <c r="D434" s="179" t="s">
        <v>62</v>
      </c>
      <c r="E434" s="88" t="s">
        <v>540</v>
      </c>
      <c r="F434" s="180" t="s">
        <v>458</v>
      </c>
      <c r="G434" s="185"/>
      <c r="H434" s="282"/>
      <c r="I434" s="1192"/>
      <c r="J434" s="1179">
        <v>120</v>
      </c>
      <c r="K434" s="1193">
        <f t="shared" si="21"/>
        <v>24421</v>
      </c>
    </row>
    <row r="435" spans="2:11" x14ac:dyDescent="0.3">
      <c r="B435" s="253"/>
      <c r="C435" s="255"/>
      <c r="D435" s="179" t="s">
        <v>62</v>
      </c>
      <c r="E435" s="88" t="s">
        <v>541</v>
      </c>
      <c r="F435" s="180" t="s">
        <v>542</v>
      </c>
      <c r="G435" s="185"/>
      <c r="H435" s="282"/>
      <c r="I435" s="1192"/>
      <c r="J435" s="1179">
        <v>5</v>
      </c>
      <c r="K435" s="1193">
        <f t="shared" si="21"/>
        <v>1018</v>
      </c>
    </row>
    <row r="436" spans="2:11" x14ac:dyDescent="0.3">
      <c r="B436" s="253"/>
      <c r="C436" s="255"/>
      <c r="D436" s="179" t="s">
        <v>62</v>
      </c>
      <c r="E436" s="88" t="s">
        <v>543</v>
      </c>
      <c r="F436" s="180" t="s">
        <v>542</v>
      </c>
      <c r="G436" s="185"/>
      <c r="H436" s="282"/>
      <c r="I436" s="1192"/>
      <c r="J436" s="1179">
        <v>10</v>
      </c>
      <c r="K436" s="1193">
        <f t="shared" si="21"/>
        <v>2035</v>
      </c>
    </row>
    <row r="437" spans="2:11" ht="26.4" x14ac:dyDescent="0.3">
      <c r="B437" s="253"/>
      <c r="C437" s="255"/>
      <c r="D437" s="179">
        <v>2144</v>
      </c>
      <c r="E437" s="88" t="s">
        <v>3261</v>
      </c>
      <c r="F437" s="180">
        <v>60</v>
      </c>
      <c r="G437" s="185"/>
      <c r="H437" s="1181">
        <v>6</v>
      </c>
      <c r="I437" s="1192">
        <f>IF($H437="","",IFERROR(ROUND($H437*PenaltyUnit,0), "n/a"))</f>
        <v>1221</v>
      </c>
      <c r="J437" s="1179">
        <v>20</v>
      </c>
      <c r="K437" s="1193">
        <f t="shared" si="21"/>
        <v>4070</v>
      </c>
    </row>
    <row r="438" spans="2:11" x14ac:dyDescent="0.3">
      <c r="B438" s="253"/>
      <c r="C438" s="255"/>
      <c r="D438" s="179">
        <v>2144</v>
      </c>
      <c r="E438" s="88" t="s">
        <v>3262</v>
      </c>
      <c r="F438" s="180" t="s">
        <v>544</v>
      </c>
      <c r="G438" s="185"/>
      <c r="H438" s="1181">
        <v>6</v>
      </c>
      <c r="I438" s="1192">
        <f>IF($H438="","",IFERROR(ROUND($H438*PenaltyUnit,0), "n/a"))</f>
        <v>1221</v>
      </c>
      <c r="J438" s="1179">
        <v>20</v>
      </c>
      <c r="K438" s="1193">
        <f t="shared" si="21"/>
        <v>4070</v>
      </c>
    </row>
    <row r="439" spans="2:11" ht="26.4" x14ac:dyDescent="0.3">
      <c r="B439" s="253"/>
      <c r="C439" s="255"/>
      <c r="D439" s="179" t="s">
        <v>62</v>
      </c>
      <c r="E439" s="88" t="s">
        <v>545</v>
      </c>
      <c r="F439" s="180" t="s">
        <v>546</v>
      </c>
      <c r="G439" s="185"/>
      <c r="H439" s="282"/>
      <c r="I439" s="1192"/>
      <c r="J439" s="1179">
        <v>5</v>
      </c>
      <c r="K439" s="1193">
        <f t="shared" si="21"/>
        <v>1018</v>
      </c>
    </row>
    <row r="440" spans="2:11" ht="26.4" x14ac:dyDescent="0.3">
      <c r="B440" s="253"/>
      <c r="C440" s="255"/>
      <c r="D440" s="179" t="s">
        <v>62</v>
      </c>
      <c r="E440" s="88" t="s">
        <v>547</v>
      </c>
      <c r="F440" s="180" t="s">
        <v>548</v>
      </c>
      <c r="G440" s="185"/>
      <c r="H440" s="282"/>
      <c r="I440" s="1192"/>
      <c r="J440" s="1179">
        <v>5</v>
      </c>
      <c r="K440" s="1193">
        <f t="shared" si="21"/>
        <v>1018</v>
      </c>
    </row>
    <row r="441" spans="2:11" ht="39.6" x14ac:dyDescent="0.3">
      <c r="B441" s="253"/>
      <c r="C441" s="255"/>
      <c r="D441" s="179" t="s">
        <v>62</v>
      </c>
      <c r="E441" s="88" t="s">
        <v>549</v>
      </c>
      <c r="F441" s="180" t="s">
        <v>550</v>
      </c>
      <c r="G441" s="185"/>
      <c r="H441" s="282"/>
      <c r="I441" s="1192"/>
      <c r="J441" s="1179">
        <v>5</v>
      </c>
      <c r="K441" s="1193">
        <f t="shared" si="21"/>
        <v>1018</v>
      </c>
    </row>
    <row r="442" spans="2:11" ht="39.6" x14ac:dyDescent="0.3">
      <c r="B442" s="253"/>
      <c r="C442" s="255"/>
      <c r="D442" s="179" t="s">
        <v>62</v>
      </c>
      <c r="E442" s="88" t="s">
        <v>551</v>
      </c>
      <c r="F442" s="180" t="s">
        <v>552</v>
      </c>
      <c r="G442" s="185"/>
      <c r="H442" s="282"/>
      <c r="I442" s="1192"/>
      <c r="J442" s="1179">
        <v>2</v>
      </c>
      <c r="K442" s="1193">
        <f t="shared" si="21"/>
        <v>407</v>
      </c>
    </row>
    <row r="443" spans="2:11" ht="26.4" x14ac:dyDescent="0.3">
      <c r="B443" s="253"/>
      <c r="C443" s="255"/>
      <c r="D443" s="179" t="s">
        <v>62</v>
      </c>
      <c r="E443" s="88" t="s">
        <v>553</v>
      </c>
      <c r="F443" s="180" t="s">
        <v>554</v>
      </c>
      <c r="G443" s="185"/>
      <c r="H443" s="282"/>
      <c r="I443" s="1192"/>
      <c r="J443" s="1179">
        <v>5</v>
      </c>
      <c r="K443" s="1193">
        <f t="shared" si="21"/>
        <v>1018</v>
      </c>
    </row>
    <row r="444" spans="2:11" ht="26.4" x14ac:dyDescent="0.3">
      <c r="B444" s="253"/>
      <c r="C444" s="255"/>
      <c r="D444" s="179" t="s">
        <v>62</v>
      </c>
      <c r="E444" s="88" t="s">
        <v>555</v>
      </c>
      <c r="F444" s="180" t="s">
        <v>556</v>
      </c>
      <c r="G444" s="185"/>
      <c r="H444" s="282"/>
      <c r="I444" s="1192"/>
      <c r="J444" s="1179">
        <v>5</v>
      </c>
      <c r="K444" s="1193">
        <f t="shared" si="21"/>
        <v>1018</v>
      </c>
    </row>
    <row r="445" spans="2:11" ht="26.4" x14ac:dyDescent="0.3">
      <c r="B445" s="253"/>
      <c r="C445" s="255"/>
      <c r="D445" s="179" t="s">
        <v>62</v>
      </c>
      <c r="E445" s="88" t="s">
        <v>557</v>
      </c>
      <c r="F445" s="180" t="s">
        <v>558</v>
      </c>
      <c r="G445" s="185"/>
      <c r="H445" s="282"/>
      <c r="I445" s="1192"/>
      <c r="J445" s="1179">
        <v>60</v>
      </c>
      <c r="K445" s="1193">
        <f t="shared" si="21"/>
        <v>12211</v>
      </c>
    </row>
    <row r="446" spans="2:11" ht="26.4" x14ac:dyDescent="0.3">
      <c r="B446" s="253"/>
      <c r="C446" s="255"/>
      <c r="D446" s="179" t="s">
        <v>62</v>
      </c>
      <c r="E446" s="88" t="s">
        <v>559</v>
      </c>
      <c r="F446" s="180" t="s">
        <v>560</v>
      </c>
      <c r="G446" s="185"/>
      <c r="H446" s="282"/>
      <c r="I446" s="1192"/>
      <c r="J446" s="1179">
        <v>60</v>
      </c>
      <c r="K446" s="1193">
        <f t="shared" si="21"/>
        <v>12211</v>
      </c>
    </row>
    <row r="447" spans="2:11" ht="26.4" x14ac:dyDescent="0.3">
      <c r="B447" s="253"/>
      <c r="C447" s="255"/>
      <c r="D447" s="179" t="s">
        <v>62</v>
      </c>
      <c r="E447" s="88" t="s">
        <v>561</v>
      </c>
      <c r="F447" s="180" t="s">
        <v>562</v>
      </c>
      <c r="G447" s="185"/>
      <c r="H447" s="282"/>
      <c r="I447" s="1192"/>
      <c r="J447" s="1179">
        <v>5</v>
      </c>
      <c r="K447" s="1193">
        <f t="shared" si="21"/>
        <v>1018</v>
      </c>
    </row>
    <row r="448" spans="2:11" ht="26.4" x14ac:dyDescent="0.3">
      <c r="B448" s="253"/>
      <c r="C448" s="255"/>
      <c r="D448" s="179" t="s">
        <v>62</v>
      </c>
      <c r="E448" s="88" t="s">
        <v>563</v>
      </c>
      <c r="F448" s="180" t="s">
        <v>564</v>
      </c>
      <c r="G448" s="185"/>
      <c r="H448" s="282"/>
      <c r="I448" s="1192"/>
      <c r="J448" s="1179">
        <v>5</v>
      </c>
      <c r="K448" s="1193">
        <f t="shared" si="21"/>
        <v>1018</v>
      </c>
    </row>
    <row r="449" spans="2:11" ht="26.4" x14ac:dyDescent="0.3">
      <c r="B449" s="253"/>
      <c r="C449" s="255"/>
      <c r="D449" s="179" t="s">
        <v>62</v>
      </c>
      <c r="E449" s="88" t="s">
        <v>565</v>
      </c>
      <c r="F449" s="180" t="s">
        <v>566</v>
      </c>
      <c r="G449" s="185"/>
      <c r="H449" s="282"/>
      <c r="I449" s="1192"/>
      <c r="J449" s="1179">
        <v>5</v>
      </c>
      <c r="K449" s="1193">
        <f t="shared" si="21"/>
        <v>1018</v>
      </c>
    </row>
    <row r="450" spans="2:11" ht="26.4" x14ac:dyDescent="0.3">
      <c r="B450" s="253"/>
      <c r="C450" s="255"/>
      <c r="D450" s="179" t="s">
        <v>62</v>
      </c>
      <c r="E450" s="88" t="s">
        <v>567</v>
      </c>
      <c r="F450" s="180" t="s">
        <v>568</v>
      </c>
      <c r="G450" s="185"/>
      <c r="H450" s="282"/>
      <c r="I450" s="1192"/>
      <c r="J450" s="1179">
        <v>5</v>
      </c>
      <c r="K450" s="1193">
        <f t="shared" si="21"/>
        <v>1018</v>
      </c>
    </row>
    <row r="451" spans="2:11" ht="66" x14ac:dyDescent="0.3">
      <c r="B451" s="253"/>
      <c r="C451" s="255"/>
      <c r="D451" s="179" t="s">
        <v>62</v>
      </c>
      <c r="E451" s="88" t="s">
        <v>569</v>
      </c>
      <c r="F451" s="180" t="s">
        <v>570</v>
      </c>
      <c r="G451" s="185"/>
      <c r="H451" s="282"/>
      <c r="I451" s="1192"/>
      <c r="J451" s="1179">
        <v>60</v>
      </c>
      <c r="K451" s="1193">
        <f t="shared" si="21"/>
        <v>12211</v>
      </c>
    </row>
    <row r="452" spans="2:11" ht="26.4" x14ac:dyDescent="0.3">
      <c r="B452" s="253"/>
      <c r="C452" s="255"/>
      <c r="D452" s="179" t="s">
        <v>62</v>
      </c>
      <c r="E452" s="88" t="s">
        <v>571</v>
      </c>
      <c r="F452" s="180" t="s">
        <v>572</v>
      </c>
      <c r="G452" s="185"/>
      <c r="H452" s="282"/>
      <c r="I452" s="1192"/>
      <c r="J452" s="1179">
        <v>20</v>
      </c>
      <c r="K452" s="1193">
        <f t="shared" si="21"/>
        <v>4070</v>
      </c>
    </row>
    <row r="453" spans="2:11" ht="26.4" x14ac:dyDescent="0.3">
      <c r="B453" s="253"/>
      <c r="C453" s="255"/>
      <c r="D453" s="179">
        <v>4475</v>
      </c>
      <c r="E453" s="88" t="s">
        <v>573</v>
      </c>
      <c r="F453" s="180" t="s">
        <v>574</v>
      </c>
      <c r="G453" s="185"/>
      <c r="H453" s="1181">
        <v>20</v>
      </c>
      <c r="I453" s="1192">
        <f t="shared" ref="I453:I463" si="24">IF($H453="","",IFERROR(ROUND($H453*PenaltyUnit,0), "n/a"))</f>
        <v>4070</v>
      </c>
      <c r="J453" s="1179">
        <v>300</v>
      </c>
      <c r="K453" s="1193">
        <f t="shared" si="21"/>
        <v>61053</v>
      </c>
    </row>
    <row r="454" spans="2:11" ht="26.4" x14ac:dyDescent="0.3">
      <c r="B454" s="253"/>
      <c r="C454" s="255"/>
      <c r="D454" s="179">
        <v>4476</v>
      </c>
      <c r="E454" s="88" t="s">
        <v>575</v>
      </c>
      <c r="F454" s="180" t="s">
        <v>574</v>
      </c>
      <c r="G454" s="185"/>
      <c r="H454" s="1181">
        <v>10</v>
      </c>
      <c r="I454" s="1192">
        <f t="shared" si="24"/>
        <v>2035</v>
      </c>
      <c r="J454" s="1179">
        <v>60</v>
      </c>
      <c r="K454" s="1193">
        <f t="shared" si="21"/>
        <v>12211</v>
      </c>
    </row>
    <row r="455" spans="2:11" ht="26.4" x14ac:dyDescent="0.3">
      <c r="B455" s="253"/>
      <c r="C455" s="255"/>
      <c r="D455" s="179">
        <v>4477</v>
      </c>
      <c r="E455" s="88" t="s">
        <v>576</v>
      </c>
      <c r="F455" s="180" t="s">
        <v>577</v>
      </c>
      <c r="G455" s="185"/>
      <c r="H455" s="1181">
        <v>20</v>
      </c>
      <c r="I455" s="1192">
        <f t="shared" si="24"/>
        <v>4070</v>
      </c>
      <c r="J455" s="1179">
        <v>300</v>
      </c>
      <c r="K455" s="1193">
        <f t="shared" si="21"/>
        <v>61053</v>
      </c>
    </row>
    <row r="456" spans="2:11" ht="26.4" x14ac:dyDescent="0.3">
      <c r="B456" s="253"/>
      <c r="C456" s="256"/>
      <c r="D456" s="179">
        <v>4478</v>
      </c>
      <c r="E456" s="88" t="s">
        <v>578</v>
      </c>
      <c r="F456" s="180" t="s">
        <v>577</v>
      </c>
      <c r="G456" s="185"/>
      <c r="H456" s="1181">
        <v>10</v>
      </c>
      <c r="I456" s="1192">
        <f t="shared" si="24"/>
        <v>2035</v>
      </c>
      <c r="J456" s="1179">
        <v>60</v>
      </c>
      <c r="K456" s="1193">
        <f t="shared" si="21"/>
        <v>12211</v>
      </c>
    </row>
    <row r="457" spans="2:11" ht="19.95" customHeight="1" x14ac:dyDescent="0.3">
      <c r="B457" s="251"/>
      <c r="C457" s="826" t="s">
        <v>3554</v>
      </c>
      <c r="D457" s="827"/>
      <c r="E457" s="827"/>
      <c r="F457" s="827"/>
      <c r="G457" s="827"/>
      <c r="H457" s="827"/>
      <c r="I457" s="827"/>
      <c r="J457" s="827"/>
      <c r="K457" s="828"/>
    </row>
    <row r="458" spans="2:11" ht="26.4" x14ac:dyDescent="0.3">
      <c r="B458" s="253"/>
      <c r="C458" s="254"/>
      <c r="D458" s="179">
        <v>1940</v>
      </c>
      <c r="E458" s="88" t="s">
        <v>579</v>
      </c>
      <c r="F458" s="180" t="s">
        <v>580</v>
      </c>
      <c r="G458" s="185"/>
      <c r="H458" s="282">
        <v>8.5</v>
      </c>
      <c r="I458" s="1192">
        <f t="shared" si="24"/>
        <v>1730</v>
      </c>
      <c r="J458" s="1179">
        <v>30</v>
      </c>
      <c r="K458" s="1193">
        <f t="shared" si="21"/>
        <v>6105</v>
      </c>
    </row>
    <row r="459" spans="2:11" ht="26.4" x14ac:dyDescent="0.3">
      <c r="B459" s="253"/>
      <c r="C459" s="255"/>
      <c r="D459" s="179">
        <v>1960</v>
      </c>
      <c r="E459" s="88" t="s">
        <v>581</v>
      </c>
      <c r="F459" s="180" t="s">
        <v>580</v>
      </c>
      <c r="G459" s="185"/>
      <c r="H459" s="1181">
        <v>20</v>
      </c>
      <c r="I459" s="1192">
        <f t="shared" si="24"/>
        <v>4070</v>
      </c>
      <c r="J459" s="1179">
        <v>120</v>
      </c>
      <c r="K459" s="1193">
        <f t="shared" si="21"/>
        <v>24421</v>
      </c>
    </row>
    <row r="460" spans="2:11" ht="26.4" x14ac:dyDescent="0.3">
      <c r="B460" s="253"/>
      <c r="C460" s="255"/>
      <c r="D460" s="179">
        <v>1941</v>
      </c>
      <c r="E460" s="88" t="s">
        <v>582</v>
      </c>
      <c r="F460" s="180" t="s">
        <v>580</v>
      </c>
      <c r="G460" s="185"/>
      <c r="H460" s="1181">
        <v>10</v>
      </c>
      <c r="I460" s="1192">
        <f t="shared" si="24"/>
        <v>2035</v>
      </c>
      <c r="J460" s="1179">
        <v>30</v>
      </c>
      <c r="K460" s="1193">
        <f t="shared" si="21"/>
        <v>6105</v>
      </c>
    </row>
    <row r="461" spans="2:11" ht="26.4" x14ac:dyDescent="0.3">
      <c r="B461" s="253"/>
      <c r="C461" s="255"/>
      <c r="D461" s="179">
        <v>1961</v>
      </c>
      <c r="E461" s="88" t="s">
        <v>583</v>
      </c>
      <c r="F461" s="180" t="s">
        <v>580</v>
      </c>
      <c r="G461" s="185"/>
      <c r="H461" s="1181">
        <v>20</v>
      </c>
      <c r="I461" s="1192">
        <f t="shared" si="24"/>
        <v>4070</v>
      </c>
      <c r="J461" s="1179">
        <v>120</v>
      </c>
      <c r="K461" s="1193">
        <f t="shared" si="21"/>
        <v>24421</v>
      </c>
    </row>
    <row r="462" spans="2:11" x14ac:dyDescent="0.3">
      <c r="B462" s="253"/>
      <c r="C462" s="255"/>
      <c r="D462" s="179">
        <v>1942</v>
      </c>
      <c r="E462" s="88" t="s">
        <v>584</v>
      </c>
      <c r="F462" s="180" t="s">
        <v>580</v>
      </c>
      <c r="G462" s="185"/>
      <c r="H462" s="282">
        <v>11.5</v>
      </c>
      <c r="I462" s="1192">
        <f t="shared" si="24"/>
        <v>2340</v>
      </c>
      <c r="J462" s="1179">
        <v>30</v>
      </c>
      <c r="K462" s="1193">
        <f t="shared" si="21"/>
        <v>6105</v>
      </c>
    </row>
    <row r="463" spans="2:11" x14ac:dyDescent="0.3">
      <c r="B463" s="253"/>
      <c r="C463" s="255"/>
      <c r="D463" s="179">
        <v>1962</v>
      </c>
      <c r="E463" s="88" t="s">
        <v>585</v>
      </c>
      <c r="F463" s="180" t="s">
        <v>580</v>
      </c>
      <c r="G463" s="185"/>
      <c r="H463" s="1181">
        <v>20</v>
      </c>
      <c r="I463" s="1192">
        <f t="shared" si="24"/>
        <v>4070</v>
      </c>
      <c r="J463" s="1179">
        <v>120</v>
      </c>
      <c r="K463" s="1193">
        <f t="shared" si="21"/>
        <v>24421</v>
      </c>
    </row>
    <row r="464" spans="2:11" ht="19.95" customHeight="1" x14ac:dyDescent="0.3">
      <c r="B464" s="251"/>
      <c r="C464" s="826" t="s">
        <v>3566</v>
      </c>
      <c r="D464" s="827"/>
      <c r="E464" s="827"/>
      <c r="F464" s="827"/>
      <c r="G464" s="827"/>
      <c r="H464" s="827"/>
      <c r="I464" s="827"/>
      <c r="J464" s="827"/>
      <c r="K464" s="828"/>
    </row>
    <row r="465" spans="2:11" ht="26.4" x14ac:dyDescent="0.3">
      <c r="B465" s="253"/>
      <c r="C465" s="254"/>
      <c r="D465" s="179">
        <v>4463</v>
      </c>
      <c r="E465" s="88" t="s">
        <v>586</v>
      </c>
      <c r="F465" s="180" t="s">
        <v>587</v>
      </c>
      <c r="G465" s="185"/>
      <c r="H465" s="282">
        <v>7.5</v>
      </c>
      <c r="I465" s="1192">
        <f t="shared" si="22"/>
        <v>1526</v>
      </c>
      <c r="J465" s="1188">
        <v>50</v>
      </c>
      <c r="K465" s="1193">
        <f t="shared" si="21"/>
        <v>10176</v>
      </c>
    </row>
    <row r="466" spans="2:11" ht="26.4" x14ac:dyDescent="0.3">
      <c r="B466" s="253"/>
      <c r="C466" s="255"/>
      <c r="D466" s="179">
        <v>4464</v>
      </c>
      <c r="E466" s="88" t="s">
        <v>588</v>
      </c>
      <c r="F466" s="180" t="s">
        <v>587</v>
      </c>
      <c r="G466" s="185"/>
      <c r="H466" s="282">
        <v>1.5</v>
      </c>
      <c r="I466" s="1192">
        <f t="shared" si="22"/>
        <v>305</v>
      </c>
      <c r="J466" s="1188">
        <v>10</v>
      </c>
      <c r="K466" s="1193">
        <f t="shared" si="21"/>
        <v>2035</v>
      </c>
    </row>
    <row r="467" spans="2:11" ht="26.4" x14ac:dyDescent="0.3">
      <c r="B467" s="253"/>
      <c r="C467" s="255"/>
      <c r="D467" s="179">
        <v>4465</v>
      </c>
      <c r="E467" s="88" t="s">
        <v>589</v>
      </c>
      <c r="F467" s="180" t="s">
        <v>587</v>
      </c>
      <c r="G467" s="185"/>
      <c r="H467" s="1181">
        <v>20</v>
      </c>
      <c r="I467" s="1192">
        <f t="shared" si="22"/>
        <v>4070</v>
      </c>
      <c r="J467" s="1188">
        <v>100</v>
      </c>
      <c r="K467" s="1193">
        <f t="shared" si="21"/>
        <v>20351</v>
      </c>
    </row>
    <row r="468" spans="2:11" ht="26.4" x14ac:dyDescent="0.3">
      <c r="B468" s="253"/>
      <c r="C468" s="255"/>
      <c r="D468" s="179">
        <v>4466</v>
      </c>
      <c r="E468" s="88" t="s">
        <v>590</v>
      </c>
      <c r="F468" s="180" t="s">
        <v>587</v>
      </c>
      <c r="G468" s="185"/>
      <c r="H468" s="1181">
        <v>4</v>
      </c>
      <c r="I468" s="1192">
        <f t="shared" si="22"/>
        <v>814</v>
      </c>
      <c r="J468" s="1188">
        <v>20</v>
      </c>
      <c r="K468" s="1193">
        <f t="shared" si="21"/>
        <v>4070</v>
      </c>
    </row>
    <row r="469" spans="2:11" ht="26.4" x14ac:dyDescent="0.3">
      <c r="B469" s="253"/>
      <c r="C469" s="255"/>
      <c r="D469" s="179">
        <v>4467</v>
      </c>
      <c r="E469" s="88" t="s">
        <v>591</v>
      </c>
      <c r="F469" s="180" t="s">
        <v>592</v>
      </c>
      <c r="G469" s="185"/>
      <c r="H469" s="282">
        <v>1.5</v>
      </c>
      <c r="I469" s="1192">
        <f t="shared" si="22"/>
        <v>305</v>
      </c>
      <c r="J469" s="1188">
        <v>10</v>
      </c>
      <c r="K469" s="1193">
        <f t="shared" si="21"/>
        <v>2035</v>
      </c>
    </row>
    <row r="470" spans="2:11" ht="26.4" x14ac:dyDescent="0.3">
      <c r="B470" s="253"/>
      <c r="C470" s="255"/>
      <c r="D470" s="179">
        <v>4468</v>
      </c>
      <c r="E470" s="88" t="s">
        <v>593</v>
      </c>
      <c r="F470" s="180" t="s">
        <v>592</v>
      </c>
      <c r="G470" s="185"/>
      <c r="H470" s="1181">
        <v>4</v>
      </c>
      <c r="I470" s="1192">
        <f t="shared" si="22"/>
        <v>814</v>
      </c>
      <c r="J470" s="1188">
        <v>20</v>
      </c>
      <c r="K470" s="1193">
        <f t="shared" si="21"/>
        <v>4070</v>
      </c>
    </row>
    <row r="471" spans="2:11" ht="26.4" x14ac:dyDescent="0.3">
      <c r="B471" s="253"/>
      <c r="C471" s="255"/>
      <c r="D471" s="179" t="s">
        <v>62</v>
      </c>
      <c r="E471" s="88" t="s">
        <v>594</v>
      </c>
      <c r="F471" s="180" t="s">
        <v>595</v>
      </c>
      <c r="G471" s="185"/>
      <c r="H471" s="282"/>
      <c r="I471" s="1192"/>
      <c r="J471" s="1179">
        <v>500</v>
      </c>
      <c r="K471" s="1193">
        <f>IF($J471="","",IFERROR(ROUND($J471*PenaltyUnit,0), J471))</f>
        <v>101755</v>
      </c>
    </row>
    <row r="472" spans="2:11" ht="26.4" x14ac:dyDescent="0.3">
      <c r="B472" s="253"/>
      <c r="C472" s="256"/>
      <c r="D472" s="179" t="s">
        <v>62</v>
      </c>
      <c r="E472" s="88" t="s">
        <v>596</v>
      </c>
      <c r="F472" s="180" t="s">
        <v>597</v>
      </c>
      <c r="G472" s="185"/>
      <c r="H472" s="282"/>
      <c r="I472" s="1192"/>
      <c r="J472" s="1179">
        <v>100</v>
      </c>
      <c r="K472" s="1193">
        <f>IF($J472="","",IFERROR(ROUND($J472*PenaltyUnit,0), J472))</f>
        <v>20351</v>
      </c>
    </row>
    <row r="473" spans="2:11" ht="19.95" customHeight="1" x14ac:dyDescent="0.3">
      <c r="B473" s="252"/>
      <c r="C473" s="826" t="s">
        <v>598</v>
      </c>
      <c r="D473" s="827"/>
      <c r="E473" s="827"/>
      <c r="F473" s="827"/>
      <c r="G473" s="827"/>
      <c r="H473" s="827"/>
      <c r="I473" s="827"/>
      <c r="J473" s="827"/>
      <c r="K473" s="828"/>
    </row>
    <row r="474" spans="2:11" x14ac:dyDescent="0.3">
      <c r="B474" s="253"/>
      <c r="C474" s="254"/>
      <c r="D474" s="179">
        <v>4451</v>
      </c>
      <c r="E474" s="88" t="s">
        <v>599</v>
      </c>
      <c r="F474" s="180" t="s">
        <v>587</v>
      </c>
      <c r="G474" s="185"/>
      <c r="H474" s="282">
        <v>7.5</v>
      </c>
      <c r="I474" s="1192">
        <f t="shared" si="22"/>
        <v>1526</v>
      </c>
      <c r="J474" s="1179">
        <v>100</v>
      </c>
      <c r="K474" s="1193">
        <f t="shared" si="21"/>
        <v>20351</v>
      </c>
    </row>
    <row r="475" spans="2:11" ht="26.4" x14ac:dyDescent="0.3">
      <c r="B475" s="253"/>
      <c r="C475" s="255"/>
      <c r="D475" s="179">
        <v>4452</v>
      </c>
      <c r="E475" s="88" t="s">
        <v>600</v>
      </c>
      <c r="F475" s="180" t="s">
        <v>587</v>
      </c>
      <c r="G475" s="185"/>
      <c r="H475" s="282">
        <v>1.5</v>
      </c>
      <c r="I475" s="1192">
        <f t="shared" si="22"/>
        <v>305</v>
      </c>
      <c r="J475" s="1179">
        <v>20</v>
      </c>
      <c r="K475" s="1193">
        <f t="shared" si="21"/>
        <v>4070</v>
      </c>
    </row>
    <row r="476" spans="2:11" ht="26.4" x14ac:dyDescent="0.3">
      <c r="B476" s="253"/>
      <c r="C476" s="255"/>
      <c r="D476" s="179">
        <v>4453</v>
      </c>
      <c r="E476" s="88" t="s">
        <v>601</v>
      </c>
      <c r="F476" s="180" t="s">
        <v>587</v>
      </c>
      <c r="G476" s="185"/>
      <c r="H476" s="1181">
        <v>10</v>
      </c>
      <c r="I476" s="1192">
        <f t="shared" si="22"/>
        <v>2035</v>
      </c>
      <c r="J476" s="1179">
        <v>300</v>
      </c>
      <c r="K476" s="1193">
        <f t="shared" si="21"/>
        <v>61053</v>
      </c>
    </row>
    <row r="477" spans="2:11" ht="26.4" x14ac:dyDescent="0.3">
      <c r="B477" s="253"/>
      <c r="C477" s="255"/>
      <c r="D477" s="179">
        <v>4454</v>
      </c>
      <c r="E477" s="88" t="s">
        <v>602</v>
      </c>
      <c r="F477" s="180" t="s">
        <v>587</v>
      </c>
      <c r="G477" s="185"/>
      <c r="H477" s="1181">
        <v>2</v>
      </c>
      <c r="I477" s="1192">
        <f t="shared" si="22"/>
        <v>407</v>
      </c>
      <c r="J477" s="1179">
        <v>60</v>
      </c>
      <c r="K477" s="1193">
        <f t="shared" si="21"/>
        <v>12211</v>
      </c>
    </row>
    <row r="478" spans="2:11" ht="26.4" x14ac:dyDescent="0.3">
      <c r="B478" s="253"/>
      <c r="C478" s="255"/>
      <c r="D478" s="179">
        <v>4455</v>
      </c>
      <c r="E478" s="88" t="s">
        <v>603</v>
      </c>
      <c r="F478" s="180" t="s">
        <v>587</v>
      </c>
      <c r="G478" s="185"/>
      <c r="H478" s="1181">
        <v>20</v>
      </c>
      <c r="I478" s="1192">
        <f t="shared" si="22"/>
        <v>4070</v>
      </c>
      <c r="J478" s="1179">
        <v>300</v>
      </c>
      <c r="K478" s="1193">
        <f t="shared" si="21"/>
        <v>61053</v>
      </c>
    </row>
    <row r="479" spans="2:11" ht="26.4" x14ac:dyDescent="0.3">
      <c r="B479" s="253"/>
      <c r="C479" s="255"/>
      <c r="D479" s="179">
        <v>4456</v>
      </c>
      <c r="E479" s="88" t="s">
        <v>604</v>
      </c>
      <c r="F479" s="180" t="s">
        <v>587</v>
      </c>
      <c r="G479" s="185"/>
      <c r="H479" s="1181">
        <v>4</v>
      </c>
      <c r="I479" s="1192">
        <f t="shared" si="22"/>
        <v>814</v>
      </c>
      <c r="J479" s="1179">
        <v>60</v>
      </c>
      <c r="K479" s="1193">
        <f t="shared" si="21"/>
        <v>12211</v>
      </c>
    </row>
    <row r="480" spans="2:11" ht="26.4" x14ac:dyDescent="0.3">
      <c r="B480" s="253"/>
      <c r="C480" s="255"/>
      <c r="D480" s="179">
        <v>4457</v>
      </c>
      <c r="E480" s="88" t="s">
        <v>605</v>
      </c>
      <c r="F480" s="180" t="s">
        <v>587</v>
      </c>
      <c r="G480" s="185"/>
      <c r="H480" s="1181">
        <v>20</v>
      </c>
      <c r="I480" s="1192">
        <f t="shared" si="22"/>
        <v>4070</v>
      </c>
      <c r="J480" s="1179">
        <v>300</v>
      </c>
      <c r="K480" s="1193">
        <f t="shared" si="21"/>
        <v>61053</v>
      </c>
    </row>
    <row r="481" spans="2:11" ht="26.4" x14ac:dyDescent="0.3">
      <c r="B481" s="253"/>
      <c r="C481" s="255"/>
      <c r="D481" s="179">
        <v>4458</v>
      </c>
      <c r="E481" s="88" t="s">
        <v>606</v>
      </c>
      <c r="F481" s="180" t="s">
        <v>587</v>
      </c>
      <c r="G481" s="185"/>
      <c r="H481" s="1181">
        <v>10</v>
      </c>
      <c r="I481" s="1192">
        <f t="shared" si="22"/>
        <v>2035</v>
      </c>
      <c r="J481" s="1179">
        <v>60</v>
      </c>
      <c r="K481" s="1193">
        <f t="shared" si="21"/>
        <v>12211</v>
      </c>
    </row>
    <row r="482" spans="2:11" x14ac:dyDescent="0.3">
      <c r="B482" s="253"/>
      <c r="C482" s="255"/>
      <c r="D482" s="179">
        <v>4459</v>
      </c>
      <c r="E482" s="88" t="s">
        <v>607</v>
      </c>
      <c r="F482" s="180" t="s">
        <v>592</v>
      </c>
      <c r="G482" s="185"/>
      <c r="H482" s="282">
        <v>1.5</v>
      </c>
      <c r="I482" s="1192">
        <f t="shared" si="22"/>
        <v>305</v>
      </c>
      <c r="J482" s="1179">
        <v>20</v>
      </c>
      <c r="K482" s="1193">
        <f t="shared" si="21"/>
        <v>4070</v>
      </c>
    </row>
    <row r="483" spans="2:11" ht="26.4" x14ac:dyDescent="0.3">
      <c r="B483" s="253"/>
      <c r="C483" s="255"/>
      <c r="D483" s="179">
        <v>4460</v>
      </c>
      <c r="E483" s="88" t="s">
        <v>608</v>
      </c>
      <c r="F483" s="180" t="s">
        <v>592</v>
      </c>
      <c r="G483" s="185"/>
      <c r="H483" s="1181">
        <v>2</v>
      </c>
      <c r="I483" s="1192">
        <f t="shared" si="22"/>
        <v>407</v>
      </c>
      <c r="J483" s="1179">
        <v>60</v>
      </c>
      <c r="K483" s="1193">
        <f t="shared" si="21"/>
        <v>12211</v>
      </c>
    </row>
    <row r="484" spans="2:11" ht="26.4" x14ac:dyDescent="0.3">
      <c r="B484" s="253"/>
      <c r="C484" s="255"/>
      <c r="D484" s="179">
        <v>4461</v>
      </c>
      <c r="E484" s="88" t="s">
        <v>609</v>
      </c>
      <c r="F484" s="180" t="s">
        <v>592</v>
      </c>
      <c r="G484" s="185"/>
      <c r="H484" s="1181">
        <v>4</v>
      </c>
      <c r="I484" s="1192">
        <f t="shared" si="22"/>
        <v>814</v>
      </c>
      <c r="J484" s="1179">
        <v>60</v>
      </c>
      <c r="K484" s="1193">
        <f t="shared" si="21"/>
        <v>12211</v>
      </c>
    </row>
    <row r="485" spans="2:11" ht="26.4" x14ac:dyDescent="0.3">
      <c r="B485" s="253"/>
      <c r="C485" s="255"/>
      <c r="D485" s="179">
        <v>4462</v>
      </c>
      <c r="E485" s="88" t="s">
        <v>610</v>
      </c>
      <c r="F485" s="180" t="s">
        <v>592</v>
      </c>
      <c r="G485" s="185"/>
      <c r="H485" s="1181">
        <v>10</v>
      </c>
      <c r="I485" s="1192">
        <f t="shared" si="22"/>
        <v>2035</v>
      </c>
      <c r="J485" s="1179">
        <v>60</v>
      </c>
      <c r="K485" s="1193">
        <f t="shared" ref="K485:K607" si="25">IF($J485="","",IFERROR(ROUND($J485*PenaltyUnit,0), J485))</f>
        <v>12211</v>
      </c>
    </row>
    <row r="486" spans="2:11" x14ac:dyDescent="0.3">
      <c r="B486" s="253"/>
      <c r="C486" s="255"/>
      <c r="D486" s="179" t="s">
        <v>62</v>
      </c>
      <c r="E486" s="88" t="s">
        <v>611</v>
      </c>
      <c r="F486" s="180" t="s">
        <v>612</v>
      </c>
      <c r="G486" s="185"/>
      <c r="H486" s="282"/>
      <c r="I486" s="1192"/>
      <c r="J486" s="1179">
        <v>600</v>
      </c>
      <c r="K486" s="1193">
        <f>IF($J486="","",IFERROR(ROUND($J486*PenaltyUnit,0), J486))</f>
        <v>122106</v>
      </c>
    </row>
    <row r="487" spans="2:11" x14ac:dyDescent="0.3">
      <c r="B487" s="253"/>
      <c r="C487" s="256"/>
      <c r="D487" s="179" t="s">
        <v>62</v>
      </c>
      <c r="E487" s="88" t="s">
        <v>613</v>
      </c>
      <c r="F487" s="180" t="s">
        <v>614</v>
      </c>
      <c r="G487" s="185"/>
      <c r="H487" s="282"/>
      <c r="I487" s="1192"/>
      <c r="J487" s="1179">
        <v>120</v>
      </c>
      <c r="K487" s="1193">
        <f>IF($J487="","",IFERROR(ROUND($J487*PenaltyUnit,0), J487))</f>
        <v>24421</v>
      </c>
    </row>
    <row r="488" spans="2:11" ht="19.95" customHeight="1" x14ac:dyDescent="0.3">
      <c r="B488" s="252"/>
      <c r="C488" s="826" t="s">
        <v>615</v>
      </c>
      <c r="D488" s="827"/>
      <c r="E488" s="827"/>
      <c r="F488" s="827"/>
      <c r="G488" s="827"/>
      <c r="H488" s="827"/>
      <c r="I488" s="827"/>
      <c r="J488" s="827"/>
      <c r="K488" s="828"/>
    </row>
    <row r="489" spans="2:11" ht="26.4" x14ac:dyDescent="0.3">
      <c r="B489" s="253"/>
      <c r="C489" s="254"/>
      <c r="D489" s="179" t="s">
        <v>62</v>
      </c>
      <c r="E489" s="88" t="s">
        <v>616</v>
      </c>
      <c r="F489" s="180" t="s">
        <v>617</v>
      </c>
      <c r="G489" s="185"/>
      <c r="H489" s="282"/>
      <c r="I489" s="1192"/>
      <c r="J489" s="1179">
        <v>8</v>
      </c>
      <c r="K489" s="1193">
        <f t="shared" ref="K489:K527" si="26">IF($J489="","",IFERROR(ROUND($J489*PenaltyUnit,0), J489))</f>
        <v>1628</v>
      </c>
    </row>
    <row r="490" spans="2:11" x14ac:dyDescent="0.3">
      <c r="B490" s="253"/>
      <c r="C490" s="255"/>
      <c r="D490" s="179" t="s">
        <v>62</v>
      </c>
      <c r="E490" s="88" t="s">
        <v>618</v>
      </c>
      <c r="F490" s="180" t="s">
        <v>619</v>
      </c>
      <c r="G490" s="185"/>
      <c r="H490" s="282"/>
      <c r="I490" s="1192"/>
      <c r="J490" s="1179">
        <v>5</v>
      </c>
      <c r="K490" s="1193">
        <f t="shared" si="26"/>
        <v>1018</v>
      </c>
    </row>
    <row r="491" spans="2:11" x14ac:dyDescent="0.3">
      <c r="B491" s="253"/>
      <c r="C491" s="255"/>
      <c r="D491" s="179">
        <v>7300</v>
      </c>
      <c r="E491" s="88" t="s">
        <v>514</v>
      </c>
      <c r="F491" s="180" t="s">
        <v>3519</v>
      </c>
      <c r="G491" s="185"/>
      <c r="H491" s="1187">
        <v>3</v>
      </c>
      <c r="I491" s="1194">
        <f t="shared" ref="I491" si="27">IF($H491="","",IFERROR(ROUND($H491*PenaltyUnit,0), "n/a"))</f>
        <v>611</v>
      </c>
      <c r="J491" s="1181">
        <v>20</v>
      </c>
      <c r="K491" s="1193">
        <f t="shared" si="26"/>
        <v>4070</v>
      </c>
    </row>
    <row r="492" spans="2:11" ht="26.4" x14ac:dyDescent="0.3">
      <c r="B492" s="253"/>
      <c r="C492" s="255"/>
      <c r="D492" s="179" t="s">
        <v>62</v>
      </c>
      <c r="E492" s="88" t="s">
        <v>620</v>
      </c>
      <c r="F492" s="180">
        <v>69</v>
      </c>
      <c r="G492" s="185"/>
      <c r="H492" s="282"/>
      <c r="I492" s="1192"/>
      <c r="J492" s="1179">
        <v>10</v>
      </c>
      <c r="K492" s="1193">
        <f t="shared" si="26"/>
        <v>2035</v>
      </c>
    </row>
    <row r="493" spans="2:11" x14ac:dyDescent="0.3">
      <c r="B493" s="253"/>
      <c r="C493" s="255"/>
      <c r="D493" s="179" t="s">
        <v>62</v>
      </c>
      <c r="E493" s="88" t="s">
        <v>621</v>
      </c>
      <c r="F493" s="180" t="s">
        <v>149</v>
      </c>
      <c r="G493" s="185"/>
      <c r="H493" s="282"/>
      <c r="I493" s="1192"/>
      <c r="J493" s="1179">
        <v>2</v>
      </c>
      <c r="K493" s="1193">
        <f t="shared" si="26"/>
        <v>407</v>
      </c>
    </row>
    <row r="494" spans="2:11" ht="26.4" x14ac:dyDescent="0.3">
      <c r="B494" s="253"/>
      <c r="C494" s="255"/>
      <c r="D494" s="179" t="s">
        <v>62</v>
      </c>
      <c r="E494" s="88" t="s">
        <v>622</v>
      </c>
      <c r="F494" s="180" t="s">
        <v>623</v>
      </c>
      <c r="G494" s="185"/>
      <c r="H494" s="282"/>
      <c r="I494" s="1192"/>
      <c r="J494" s="1179">
        <v>25</v>
      </c>
      <c r="K494" s="1193">
        <f t="shared" si="26"/>
        <v>5088</v>
      </c>
    </row>
    <row r="495" spans="2:11" ht="118.8" x14ac:dyDescent="0.3">
      <c r="B495" s="253"/>
      <c r="C495" s="255"/>
      <c r="D495" s="179" t="s">
        <v>62</v>
      </c>
      <c r="E495" s="88" t="s">
        <v>624</v>
      </c>
      <c r="F495" s="180">
        <v>71</v>
      </c>
      <c r="G495" s="185"/>
      <c r="H495" s="282"/>
      <c r="I495" s="1192"/>
      <c r="J495" s="1179">
        <v>10</v>
      </c>
      <c r="K495" s="1193">
        <f t="shared" si="26"/>
        <v>2035</v>
      </c>
    </row>
    <row r="496" spans="2:11" ht="79.2" x14ac:dyDescent="0.3">
      <c r="B496" s="253"/>
      <c r="C496" s="255"/>
      <c r="D496" s="179" t="s">
        <v>62</v>
      </c>
      <c r="E496" s="88" t="s">
        <v>625</v>
      </c>
      <c r="F496" s="180" t="s">
        <v>626</v>
      </c>
      <c r="G496" s="185"/>
      <c r="H496" s="282"/>
      <c r="I496" s="1192"/>
      <c r="J496" s="1179">
        <v>10</v>
      </c>
      <c r="K496" s="1193">
        <f t="shared" si="26"/>
        <v>2035</v>
      </c>
    </row>
    <row r="497" spans="2:11" ht="79.2" x14ac:dyDescent="0.3">
      <c r="B497" s="253"/>
      <c r="C497" s="255"/>
      <c r="D497" s="179" t="s">
        <v>62</v>
      </c>
      <c r="E497" s="88" t="s">
        <v>627</v>
      </c>
      <c r="F497" s="180" t="s">
        <v>628</v>
      </c>
      <c r="G497" s="185"/>
      <c r="H497" s="282"/>
      <c r="I497" s="1192"/>
      <c r="J497" s="1179">
        <v>60</v>
      </c>
      <c r="K497" s="1193">
        <f t="shared" si="26"/>
        <v>12211</v>
      </c>
    </row>
    <row r="498" spans="2:11" ht="52.8" x14ac:dyDescent="0.3">
      <c r="B498" s="253"/>
      <c r="C498" s="255"/>
      <c r="D498" s="179" t="s">
        <v>62</v>
      </c>
      <c r="E498" s="88" t="s">
        <v>629</v>
      </c>
      <c r="F498" s="180" t="s">
        <v>630</v>
      </c>
      <c r="G498" s="185"/>
      <c r="H498" s="282"/>
      <c r="I498" s="1192"/>
      <c r="J498" s="1179">
        <v>10</v>
      </c>
      <c r="K498" s="1193">
        <f t="shared" si="26"/>
        <v>2035</v>
      </c>
    </row>
    <row r="499" spans="2:11" x14ac:dyDescent="0.3">
      <c r="B499" s="253"/>
      <c r="C499" s="255"/>
      <c r="D499" s="179" t="s">
        <v>62</v>
      </c>
      <c r="E499" s="88" t="s">
        <v>631</v>
      </c>
      <c r="F499" s="180">
        <v>73</v>
      </c>
      <c r="G499" s="185"/>
      <c r="H499" s="282"/>
      <c r="I499" s="1192"/>
      <c r="J499" s="1179">
        <v>10</v>
      </c>
      <c r="K499" s="1193">
        <f t="shared" si="26"/>
        <v>2035</v>
      </c>
    </row>
    <row r="500" spans="2:11" ht="26.4" x14ac:dyDescent="0.3">
      <c r="B500" s="253"/>
      <c r="C500" s="255"/>
      <c r="D500" s="179" t="s">
        <v>62</v>
      </c>
      <c r="E500" s="88" t="s">
        <v>632</v>
      </c>
      <c r="F500" s="180" t="s">
        <v>633</v>
      </c>
      <c r="G500" s="185"/>
      <c r="H500" s="282"/>
      <c r="I500" s="1192"/>
      <c r="J500" s="1179">
        <v>60</v>
      </c>
      <c r="K500" s="1193">
        <f t="shared" si="26"/>
        <v>12211</v>
      </c>
    </row>
    <row r="501" spans="2:11" ht="39.6" x14ac:dyDescent="0.3">
      <c r="B501" s="253"/>
      <c r="C501" s="255"/>
      <c r="D501" s="179" t="s">
        <v>62</v>
      </c>
      <c r="E501" s="88" t="s">
        <v>634</v>
      </c>
      <c r="F501" s="180" t="s">
        <v>635</v>
      </c>
      <c r="G501" s="185"/>
      <c r="H501" s="282"/>
      <c r="I501" s="1192"/>
      <c r="J501" s="1179">
        <v>20</v>
      </c>
      <c r="K501" s="1193">
        <f t="shared" si="26"/>
        <v>4070</v>
      </c>
    </row>
    <row r="502" spans="2:11" ht="26.4" x14ac:dyDescent="0.3">
      <c r="B502" s="253"/>
      <c r="C502" s="255"/>
      <c r="D502" s="179" t="s">
        <v>62</v>
      </c>
      <c r="E502" s="88" t="s">
        <v>636</v>
      </c>
      <c r="F502" s="180" t="s">
        <v>637</v>
      </c>
      <c r="G502" s="185"/>
      <c r="H502" s="282"/>
      <c r="I502" s="1192"/>
      <c r="J502" s="1179">
        <v>5</v>
      </c>
      <c r="K502" s="1193">
        <f t="shared" si="26"/>
        <v>1018</v>
      </c>
    </row>
    <row r="503" spans="2:11" ht="39.6" x14ac:dyDescent="0.3">
      <c r="B503" s="253"/>
      <c r="C503" s="255"/>
      <c r="D503" s="179" t="s">
        <v>62</v>
      </c>
      <c r="E503" s="88" t="s">
        <v>638</v>
      </c>
      <c r="F503" s="180" t="s">
        <v>639</v>
      </c>
      <c r="G503" s="185"/>
      <c r="H503" s="282"/>
      <c r="I503" s="1192"/>
      <c r="J503" s="1179">
        <v>20</v>
      </c>
      <c r="K503" s="1193">
        <f t="shared" si="26"/>
        <v>4070</v>
      </c>
    </row>
    <row r="504" spans="2:11" ht="39.6" x14ac:dyDescent="0.3">
      <c r="B504" s="253"/>
      <c r="C504" s="255"/>
      <c r="D504" s="179" t="s">
        <v>62</v>
      </c>
      <c r="E504" s="88" t="s">
        <v>640</v>
      </c>
      <c r="F504" s="180" t="s">
        <v>641</v>
      </c>
      <c r="G504" s="185"/>
      <c r="H504" s="282"/>
      <c r="I504" s="1192"/>
      <c r="J504" s="1179">
        <v>120</v>
      </c>
      <c r="K504" s="1193">
        <f t="shared" si="26"/>
        <v>24421</v>
      </c>
    </row>
    <row r="505" spans="2:11" ht="26.4" x14ac:dyDescent="0.3">
      <c r="B505" s="253"/>
      <c r="C505" s="255"/>
      <c r="D505" s="179" t="s">
        <v>62</v>
      </c>
      <c r="E505" s="88" t="s">
        <v>642</v>
      </c>
      <c r="F505" s="180" t="s">
        <v>643</v>
      </c>
      <c r="G505" s="185"/>
      <c r="H505" s="282"/>
      <c r="I505" s="1192"/>
      <c r="J505" s="1179">
        <v>60</v>
      </c>
      <c r="K505" s="1193">
        <f t="shared" si="26"/>
        <v>12211</v>
      </c>
    </row>
    <row r="506" spans="2:11" ht="26.4" x14ac:dyDescent="0.3">
      <c r="B506" s="253"/>
      <c r="C506" s="255"/>
      <c r="D506" s="179" t="s">
        <v>62</v>
      </c>
      <c r="E506" s="88" t="s">
        <v>644</v>
      </c>
      <c r="F506" s="180" t="s">
        <v>643</v>
      </c>
      <c r="G506" s="185"/>
      <c r="H506" s="282"/>
      <c r="I506" s="1192"/>
      <c r="J506" s="1179">
        <v>120</v>
      </c>
      <c r="K506" s="1193">
        <f t="shared" si="26"/>
        <v>24421</v>
      </c>
    </row>
    <row r="507" spans="2:11" x14ac:dyDescent="0.3">
      <c r="B507" s="253"/>
      <c r="C507" s="255"/>
      <c r="D507" s="179" t="s">
        <v>62</v>
      </c>
      <c r="E507" s="88" t="s">
        <v>645</v>
      </c>
      <c r="F507" s="180" t="s">
        <v>646</v>
      </c>
      <c r="G507" s="185"/>
      <c r="H507" s="282"/>
      <c r="I507" s="1192"/>
      <c r="J507" s="1179">
        <v>5</v>
      </c>
      <c r="K507" s="1193">
        <f t="shared" si="26"/>
        <v>1018</v>
      </c>
    </row>
    <row r="508" spans="2:11" x14ac:dyDescent="0.3">
      <c r="B508" s="253"/>
      <c r="C508" s="255"/>
      <c r="D508" s="179" t="s">
        <v>62</v>
      </c>
      <c r="E508" s="88" t="s">
        <v>647</v>
      </c>
      <c r="F508" s="180" t="s">
        <v>648</v>
      </c>
      <c r="G508" s="185"/>
      <c r="H508" s="282"/>
      <c r="I508" s="1192"/>
      <c r="J508" s="1179">
        <v>10</v>
      </c>
      <c r="K508" s="1193">
        <f t="shared" si="26"/>
        <v>2035</v>
      </c>
    </row>
    <row r="509" spans="2:11" ht="26.4" x14ac:dyDescent="0.3">
      <c r="B509" s="253"/>
      <c r="C509" s="255"/>
      <c r="D509" s="179" t="s">
        <v>62</v>
      </c>
      <c r="E509" s="88" t="s">
        <v>649</v>
      </c>
      <c r="F509" s="180" t="s">
        <v>650</v>
      </c>
      <c r="G509" s="185"/>
      <c r="H509" s="282"/>
      <c r="I509" s="1192"/>
      <c r="J509" s="1179">
        <v>20</v>
      </c>
      <c r="K509" s="1193">
        <f t="shared" si="26"/>
        <v>4070</v>
      </c>
    </row>
    <row r="510" spans="2:11" ht="26.4" x14ac:dyDescent="0.3">
      <c r="B510" s="253"/>
      <c r="C510" s="255"/>
      <c r="D510" s="179" t="s">
        <v>62</v>
      </c>
      <c r="E510" s="88" t="s">
        <v>653</v>
      </c>
      <c r="F510" s="180" t="s">
        <v>654</v>
      </c>
      <c r="G510" s="185"/>
      <c r="H510" s="282"/>
      <c r="I510" s="1192"/>
      <c r="J510" s="1179">
        <v>120</v>
      </c>
      <c r="K510" s="1193">
        <f t="shared" si="26"/>
        <v>24421</v>
      </c>
    </row>
    <row r="511" spans="2:11" ht="39.6" x14ac:dyDescent="0.3">
      <c r="B511" s="253"/>
      <c r="C511" s="255"/>
      <c r="D511" s="179" t="s">
        <v>62</v>
      </c>
      <c r="E511" s="88" t="s">
        <v>655</v>
      </c>
      <c r="F511" s="180" t="s">
        <v>656</v>
      </c>
      <c r="G511" s="185"/>
      <c r="H511" s="282"/>
      <c r="I511" s="1192"/>
      <c r="J511" s="1179">
        <v>120</v>
      </c>
      <c r="K511" s="1193">
        <f t="shared" si="26"/>
        <v>24421</v>
      </c>
    </row>
    <row r="512" spans="2:11" ht="39.6" x14ac:dyDescent="0.3">
      <c r="B512" s="253"/>
      <c r="C512" s="255"/>
      <c r="D512" s="179" t="s">
        <v>62</v>
      </c>
      <c r="E512" s="88" t="s">
        <v>657</v>
      </c>
      <c r="F512" s="180" t="s">
        <v>658</v>
      </c>
      <c r="G512" s="185"/>
      <c r="H512" s="282"/>
      <c r="I512" s="1192"/>
      <c r="J512" s="1179">
        <v>120</v>
      </c>
      <c r="K512" s="1193">
        <f t="shared" si="26"/>
        <v>24421</v>
      </c>
    </row>
    <row r="513" spans="2:11" ht="52.8" x14ac:dyDescent="0.3">
      <c r="B513" s="253"/>
      <c r="C513" s="255"/>
      <c r="D513" s="179" t="s">
        <v>62</v>
      </c>
      <c r="E513" s="88" t="s">
        <v>659</v>
      </c>
      <c r="F513" s="180" t="s">
        <v>660</v>
      </c>
      <c r="G513" s="185"/>
      <c r="H513" s="282"/>
      <c r="I513" s="1192"/>
      <c r="J513" s="1179">
        <v>120</v>
      </c>
      <c r="K513" s="1193">
        <f t="shared" si="26"/>
        <v>24421</v>
      </c>
    </row>
    <row r="514" spans="2:11" ht="39.6" x14ac:dyDescent="0.3">
      <c r="B514" s="253"/>
      <c r="C514" s="255"/>
      <c r="D514" s="179" t="s">
        <v>62</v>
      </c>
      <c r="E514" s="88" t="s">
        <v>661</v>
      </c>
      <c r="F514" s="180" t="s">
        <v>662</v>
      </c>
      <c r="G514" s="185"/>
      <c r="H514" s="282"/>
      <c r="I514" s="1192"/>
      <c r="J514" s="1179">
        <v>60</v>
      </c>
      <c r="K514" s="1193">
        <f t="shared" si="26"/>
        <v>12211</v>
      </c>
    </row>
    <row r="515" spans="2:11" ht="39.6" x14ac:dyDescent="0.3">
      <c r="B515" s="253"/>
      <c r="C515" s="255"/>
      <c r="D515" s="179" t="s">
        <v>62</v>
      </c>
      <c r="E515" s="88" t="s">
        <v>663</v>
      </c>
      <c r="F515" s="180" t="s">
        <v>662</v>
      </c>
      <c r="G515" s="185"/>
      <c r="H515" s="282"/>
      <c r="I515" s="1192"/>
      <c r="J515" s="1179">
        <v>300</v>
      </c>
      <c r="K515" s="1193">
        <f t="shared" si="26"/>
        <v>61053</v>
      </c>
    </row>
    <row r="516" spans="2:11" ht="39.6" x14ac:dyDescent="0.3">
      <c r="B516" s="253"/>
      <c r="C516" s="255"/>
      <c r="D516" s="179" t="s">
        <v>62</v>
      </c>
      <c r="E516" s="88" t="s">
        <v>664</v>
      </c>
      <c r="F516" s="180" t="s">
        <v>665</v>
      </c>
      <c r="G516" s="185"/>
      <c r="H516" s="282"/>
      <c r="I516" s="1192"/>
      <c r="J516" s="1179">
        <v>60</v>
      </c>
      <c r="K516" s="1193">
        <f t="shared" si="26"/>
        <v>12211</v>
      </c>
    </row>
    <row r="517" spans="2:11" ht="39.6" x14ac:dyDescent="0.3">
      <c r="B517" s="253"/>
      <c r="C517" s="255"/>
      <c r="D517" s="179" t="s">
        <v>62</v>
      </c>
      <c r="E517" s="88" t="s">
        <v>666</v>
      </c>
      <c r="F517" s="180" t="s">
        <v>667</v>
      </c>
      <c r="G517" s="185"/>
      <c r="H517" s="282"/>
      <c r="I517" s="1192"/>
      <c r="J517" s="1179">
        <v>60</v>
      </c>
      <c r="K517" s="1193">
        <f t="shared" si="26"/>
        <v>12211</v>
      </c>
    </row>
    <row r="518" spans="2:11" x14ac:dyDescent="0.3">
      <c r="B518" s="253"/>
      <c r="C518" s="255"/>
      <c r="D518" s="179" t="s">
        <v>62</v>
      </c>
      <c r="E518" s="88" t="s">
        <v>668</v>
      </c>
      <c r="F518" s="180">
        <v>148</v>
      </c>
      <c r="G518" s="185"/>
      <c r="H518" s="282"/>
      <c r="I518" s="1192"/>
      <c r="J518" s="1179">
        <v>60</v>
      </c>
      <c r="K518" s="1193">
        <f t="shared" si="26"/>
        <v>12211</v>
      </c>
    </row>
    <row r="519" spans="2:11" x14ac:dyDescent="0.3">
      <c r="B519" s="253"/>
      <c r="C519" s="255"/>
      <c r="D519" s="179" t="s">
        <v>62</v>
      </c>
      <c r="E519" s="88" t="s">
        <v>669</v>
      </c>
      <c r="F519" s="180">
        <v>149</v>
      </c>
      <c r="G519" s="185"/>
      <c r="H519" s="282"/>
      <c r="I519" s="1192"/>
      <c r="J519" s="1179">
        <v>60</v>
      </c>
      <c r="K519" s="1193">
        <f t="shared" si="26"/>
        <v>12211</v>
      </c>
    </row>
    <row r="520" spans="2:11" ht="52.8" x14ac:dyDescent="0.3">
      <c r="B520" s="253"/>
      <c r="C520" s="255"/>
      <c r="D520" s="179" t="s">
        <v>62</v>
      </c>
      <c r="E520" s="88" t="s">
        <v>670</v>
      </c>
      <c r="F520" s="180" t="s">
        <v>671</v>
      </c>
      <c r="G520" s="185"/>
      <c r="H520" s="282"/>
      <c r="I520" s="1192"/>
      <c r="J520" s="1179">
        <v>600</v>
      </c>
      <c r="K520" s="1193">
        <f t="shared" si="26"/>
        <v>122106</v>
      </c>
    </row>
    <row r="521" spans="2:11" ht="52.8" x14ac:dyDescent="0.3">
      <c r="B521" s="253"/>
      <c r="C521" s="255"/>
      <c r="D521" s="179" t="s">
        <v>62</v>
      </c>
      <c r="E521" s="88" t="s">
        <v>672</v>
      </c>
      <c r="F521" s="180" t="s">
        <v>671</v>
      </c>
      <c r="G521" s="185"/>
      <c r="H521" s="282"/>
      <c r="I521" s="1192"/>
      <c r="J521" s="1179">
        <v>120</v>
      </c>
      <c r="K521" s="1193">
        <f t="shared" si="26"/>
        <v>24421</v>
      </c>
    </row>
    <row r="522" spans="2:11" ht="66" x14ac:dyDescent="0.3">
      <c r="B522" s="253"/>
      <c r="C522" s="255"/>
      <c r="D522" s="179" t="s">
        <v>62</v>
      </c>
      <c r="E522" s="88" t="s">
        <v>673</v>
      </c>
      <c r="F522" s="180" t="s">
        <v>674</v>
      </c>
      <c r="G522" s="185"/>
      <c r="H522" s="282"/>
      <c r="I522" s="1192"/>
      <c r="J522" s="1179">
        <v>250</v>
      </c>
      <c r="K522" s="1193">
        <f t="shared" si="26"/>
        <v>50878</v>
      </c>
    </row>
    <row r="523" spans="2:11" ht="66" x14ac:dyDescent="0.3">
      <c r="B523" s="253"/>
      <c r="C523" s="255"/>
      <c r="D523" s="179" t="s">
        <v>62</v>
      </c>
      <c r="E523" s="88" t="s">
        <v>675</v>
      </c>
      <c r="F523" s="180" t="s">
        <v>674</v>
      </c>
      <c r="G523" s="185"/>
      <c r="H523" s="282"/>
      <c r="I523" s="1192"/>
      <c r="J523" s="1179">
        <v>50</v>
      </c>
      <c r="K523" s="1193">
        <f t="shared" si="26"/>
        <v>10176</v>
      </c>
    </row>
    <row r="524" spans="2:11" ht="79.2" x14ac:dyDescent="0.3">
      <c r="B524" s="253"/>
      <c r="C524" s="255"/>
      <c r="D524" s="179" t="s">
        <v>62</v>
      </c>
      <c r="E524" s="88" t="s">
        <v>676</v>
      </c>
      <c r="F524" s="180" t="s">
        <v>677</v>
      </c>
      <c r="G524" s="185"/>
      <c r="H524" s="282"/>
      <c r="I524" s="1192"/>
      <c r="J524" s="1179">
        <v>100</v>
      </c>
      <c r="K524" s="1193">
        <f t="shared" si="26"/>
        <v>20351</v>
      </c>
    </row>
    <row r="525" spans="2:11" ht="79.2" x14ac:dyDescent="0.3">
      <c r="B525" s="253"/>
      <c r="C525" s="255"/>
      <c r="D525" s="179" t="s">
        <v>62</v>
      </c>
      <c r="E525" s="88" t="s">
        <v>678</v>
      </c>
      <c r="F525" s="180" t="s">
        <v>677</v>
      </c>
      <c r="G525" s="185"/>
      <c r="H525" s="282"/>
      <c r="I525" s="1192"/>
      <c r="J525" s="1179">
        <v>20</v>
      </c>
      <c r="K525" s="1193">
        <f t="shared" si="26"/>
        <v>4070</v>
      </c>
    </row>
    <row r="526" spans="2:11" ht="66" x14ac:dyDescent="0.3">
      <c r="B526" s="253"/>
      <c r="C526" s="255"/>
      <c r="D526" s="179" t="s">
        <v>62</v>
      </c>
      <c r="E526" s="88" t="s">
        <v>679</v>
      </c>
      <c r="F526" s="180" t="s">
        <v>680</v>
      </c>
      <c r="G526" s="185"/>
      <c r="H526" s="282"/>
      <c r="I526" s="1192"/>
      <c r="J526" s="1179">
        <v>600</v>
      </c>
      <c r="K526" s="1193">
        <f t="shared" si="26"/>
        <v>122106</v>
      </c>
    </row>
    <row r="527" spans="2:11" ht="66" x14ac:dyDescent="0.3">
      <c r="B527" s="253"/>
      <c r="C527" s="256"/>
      <c r="D527" s="179" t="s">
        <v>62</v>
      </c>
      <c r="E527" s="88" t="s">
        <v>681</v>
      </c>
      <c r="F527" s="180" t="s">
        <v>680</v>
      </c>
      <c r="G527" s="185"/>
      <c r="H527" s="282"/>
      <c r="I527" s="1192"/>
      <c r="J527" s="1179">
        <v>120</v>
      </c>
      <c r="K527" s="1193">
        <f t="shared" si="26"/>
        <v>24421</v>
      </c>
    </row>
    <row r="528" spans="2:11" ht="19.95" customHeight="1" x14ac:dyDescent="0.3">
      <c r="B528" s="252"/>
      <c r="C528" s="826" t="s">
        <v>3567</v>
      </c>
      <c r="D528" s="827"/>
      <c r="E528" s="827"/>
      <c r="F528" s="827"/>
      <c r="G528" s="827"/>
      <c r="H528" s="827"/>
      <c r="I528" s="827"/>
      <c r="J528" s="827"/>
      <c r="K528" s="828"/>
    </row>
    <row r="529" spans="2:11" ht="26.4" x14ac:dyDescent="0.3">
      <c r="B529" s="253"/>
      <c r="C529" s="254"/>
      <c r="D529" s="179" t="s">
        <v>62</v>
      </c>
      <c r="E529" s="88" t="s">
        <v>682</v>
      </c>
      <c r="F529" s="180" t="s">
        <v>683</v>
      </c>
      <c r="G529" s="185"/>
      <c r="H529" s="282"/>
      <c r="I529" s="1192"/>
      <c r="J529" s="1179">
        <v>5</v>
      </c>
      <c r="K529" s="1193">
        <f t="shared" ref="K529:K541" si="28">IF($J529="","",IFERROR(ROUND($J529*PenaltyUnit,0), J529))</f>
        <v>1018</v>
      </c>
    </row>
    <row r="530" spans="2:11" ht="26.4" x14ac:dyDescent="0.3">
      <c r="B530" s="253"/>
      <c r="C530" s="255"/>
      <c r="D530" s="179" t="s">
        <v>62</v>
      </c>
      <c r="E530" s="88" t="s">
        <v>684</v>
      </c>
      <c r="F530" s="180" t="s">
        <v>685</v>
      </c>
      <c r="G530" s="185"/>
      <c r="H530" s="282"/>
      <c r="I530" s="1192"/>
      <c r="J530" s="1179">
        <v>60</v>
      </c>
      <c r="K530" s="1193">
        <f t="shared" si="28"/>
        <v>12211</v>
      </c>
    </row>
    <row r="531" spans="2:11" ht="26.4" x14ac:dyDescent="0.3">
      <c r="B531" s="253"/>
      <c r="C531" s="255"/>
      <c r="D531" s="179" t="s">
        <v>62</v>
      </c>
      <c r="E531" s="88" t="s">
        <v>686</v>
      </c>
      <c r="F531" s="180" t="s">
        <v>687</v>
      </c>
      <c r="G531" s="185"/>
      <c r="H531" s="282"/>
      <c r="I531" s="1192"/>
      <c r="J531" s="1179">
        <v>60</v>
      </c>
      <c r="K531" s="1193">
        <f t="shared" si="28"/>
        <v>12211</v>
      </c>
    </row>
    <row r="532" spans="2:11" ht="26.4" x14ac:dyDescent="0.3">
      <c r="B532" s="253"/>
      <c r="C532" s="255"/>
      <c r="D532" s="179" t="s">
        <v>62</v>
      </c>
      <c r="E532" s="88" t="s">
        <v>688</v>
      </c>
      <c r="F532" s="180" t="s">
        <v>689</v>
      </c>
      <c r="G532" s="185"/>
      <c r="H532" s="282"/>
      <c r="I532" s="1192"/>
      <c r="J532" s="1179">
        <v>60</v>
      </c>
      <c r="K532" s="1193">
        <f t="shared" si="28"/>
        <v>12211</v>
      </c>
    </row>
    <row r="533" spans="2:11" ht="39.6" x14ac:dyDescent="0.3">
      <c r="B533" s="253"/>
      <c r="C533" s="255"/>
      <c r="D533" s="179" t="s">
        <v>62</v>
      </c>
      <c r="E533" s="88" t="s">
        <v>690</v>
      </c>
      <c r="F533" s="180" t="s">
        <v>691</v>
      </c>
      <c r="G533" s="185"/>
      <c r="H533" s="282"/>
      <c r="I533" s="1192"/>
      <c r="J533" s="1179">
        <v>60</v>
      </c>
      <c r="K533" s="1193">
        <f t="shared" si="28"/>
        <v>12211</v>
      </c>
    </row>
    <row r="534" spans="2:11" ht="26.4" x14ac:dyDescent="0.3">
      <c r="B534" s="253"/>
      <c r="C534" s="255"/>
      <c r="D534" s="179" t="s">
        <v>62</v>
      </c>
      <c r="E534" s="88" t="s">
        <v>692</v>
      </c>
      <c r="F534" s="180" t="s">
        <v>693</v>
      </c>
      <c r="G534" s="185"/>
      <c r="H534" s="282"/>
      <c r="I534" s="1192"/>
      <c r="J534" s="1179">
        <v>60</v>
      </c>
      <c r="K534" s="1193">
        <f t="shared" si="28"/>
        <v>12211</v>
      </c>
    </row>
    <row r="535" spans="2:11" ht="39.6" x14ac:dyDescent="0.3">
      <c r="B535" s="253"/>
      <c r="C535" s="255"/>
      <c r="D535" s="179" t="s">
        <v>62</v>
      </c>
      <c r="E535" s="88" t="s">
        <v>694</v>
      </c>
      <c r="F535" s="180" t="s">
        <v>695</v>
      </c>
      <c r="G535" s="185"/>
      <c r="H535" s="282"/>
      <c r="I535" s="1192"/>
      <c r="J535" s="1179">
        <v>60</v>
      </c>
      <c r="K535" s="1193">
        <f t="shared" si="28"/>
        <v>12211</v>
      </c>
    </row>
    <row r="536" spans="2:11" ht="26.4" x14ac:dyDescent="0.3">
      <c r="B536" s="253"/>
      <c r="C536" s="255"/>
      <c r="D536" s="179" t="s">
        <v>62</v>
      </c>
      <c r="E536" s="88" t="s">
        <v>696</v>
      </c>
      <c r="F536" s="180" t="s">
        <v>697</v>
      </c>
      <c r="G536" s="185"/>
      <c r="H536" s="282"/>
      <c r="I536" s="1192"/>
      <c r="J536" s="1179">
        <v>60</v>
      </c>
      <c r="K536" s="1193">
        <f t="shared" si="28"/>
        <v>12211</v>
      </c>
    </row>
    <row r="537" spans="2:11" ht="26.4" x14ac:dyDescent="0.3">
      <c r="B537" s="253"/>
      <c r="C537" s="255"/>
      <c r="D537" s="179" t="s">
        <v>62</v>
      </c>
      <c r="E537" s="88" t="s">
        <v>698</v>
      </c>
      <c r="F537" s="180" t="s">
        <v>699</v>
      </c>
      <c r="G537" s="185"/>
      <c r="H537" s="282"/>
      <c r="I537" s="1192"/>
      <c r="J537" s="1179">
        <v>60</v>
      </c>
      <c r="K537" s="1193">
        <f t="shared" si="28"/>
        <v>12211</v>
      </c>
    </row>
    <row r="538" spans="2:11" ht="39.6" x14ac:dyDescent="0.3">
      <c r="B538" s="253"/>
      <c r="C538" s="255"/>
      <c r="D538" s="179" t="s">
        <v>62</v>
      </c>
      <c r="E538" s="88" t="s">
        <v>700</v>
      </c>
      <c r="F538" s="180" t="s">
        <v>701</v>
      </c>
      <c r="G538" s="185"/>
      <c r="H538" s="282"/>
      <c r="I538" s="1192"/>
      <c r="J538" s="1179">
        <v>60</v>
      </c>
      <c r="K538" s="1193">
        <f t="shared" si="28"/>
        <v>12211</v>
      </c>
    </row>
    <row r="539" spans="2:11" ht="39.6" x14ac:dyDescent="0.3">
      <c r="B539" s="253"/>
      <c r="C539" s="255"/>
      <c r="D539" s="179" t="s">
        <v>62</v>
      </c>
      <c r="E539" s="88" t="s">
        <v>702</v>
      </c>
      <c r="F539" s="180" t="s">
        <v>703</v>
      </c>
      <c r="G539" s="185"/>
      <c r="H539" s="282"/>
      <c r="I539" s="1192"/>
      <c r="J539" s="1179">
        <v>60</v>
      </c>
      <c r="K539" s="1193">
        <f t="shared" si="28"/>
        <v>12211</v>
      </c>
    </row>
    <row r="540" spans="2:11" ht="52.8" x14ac:dyDescent="0.3">
      <c r="B540" s="253"/>
      <c r="C540" s="255"/>
      <c r="D540" s="179" t="s">
        <v>62</v>
      </c>
      <c r="E540" s="88" t="s">
        <v>704</v>
      </c>
      <c r="F540" s="180" t="s">
        <v>705</v>
      </c>
      <c r="G540" s="185"/>
      <c r="H540" s="282"/>
      <c r="I540" s="1192"/>
      <c r="J540" s="1179">
        <v>60</v>
      </c>
      <c r="K540" s="1193">
        <f t="shared" si="28"/>
        <v>12211</v>
      </c>
    </row>
    <row r="541" spans="2:11" ht="26.4" x14ac:dyDescent="0.3">
      <c r="B541" s="253"/>
      <c r="C541" s="256"/>
      <c r="D541" s="179" t="s">
        <v>62</v>
      </c>
      <c r="E541" s="88" t="s">
        <v>706</v>
      </c>
      <c r="F541" s="180" t="s">
        <v>707</v>
      </c>
      <c r="G541" s="185"/>
      <c r="H541" s="282"/>
      <c r="I541" s="1192"/>
      <c r="J541" s="1179">
        <v>60</v>
      </c>
      <c r="K541" s="1193">
        <f t="shared" si="28"/>
        <v>12211</v>
      </c>
    </row>
    <row r="542" spans="2:11" ht="19.95" customHeight="1" x14ac:dyDescent="0.3">
      <c r="B542" s="251"/>
      <c r="C542" s="826" t="s">
        <v>3568</v>
      </c>
      <c r="D542" s="827"/>
      <c r="E542" s="827"/>
      <c r="F542" s="827"/>
      <c r="G542" s="827"/>
      <c r="H542" s="827"/>
      <c r="I542" s="827"/>
      <c r="J542" s="827"/>
      <c r="K542" s="828"/>
    </row>
    <row r="543" spans="2:11" ht="39.6" x14ac:dyDescent="0.3">
      <c r="B543" s="253"/>
      <c r="C543" s="254"/>
      <c r="D543" s="179" t="s">
        <v>62</v>
      </c>
      <c r="E543" s="88" t="s">
        <v>708</v>
      </c>
      <c r="F543" s="180" t="s">
        <v>709</v>
      </c>
      <c r="G543" s="185"/>
      <c r="H543" s="282"/>
      <c r="I543" s="1192"/>
      <c r="J543" s="1179">
        <v>5</v>
      </c>
      <c r="K543" s="1193">
        <f t="shared" ref="K543:K550" si="29">IF($J543="","",IFERROR(ROUND($J543*PenaltyUnit,0), J543))</f>
        <v>1018</v>
      </c>
    </row>
    <row r="544" spans="2:11" ht="26.4" x14ac:dyDescent="0.3">
      <c r="B544" s="253"/>
      <c r="C544" s="255"/>
      <c r="D544" s="179" t="s">
        <v>62</v>
      </c>
      <c r="E544" s="88" t="s">
        <v>710</v>
      </c>
      <c r="F544" s="180" t="s">
        <v>711</v>
      </c>
      <c r="G544" s="185"/>
      <c r="H544" s="282"/>
      <c r="I544" s="1192"/>
      <c r="J544" s="1179">
        <v>100</v>
      </c>
      <c r="K544" s="1193">
        <f t="shared" si="29"/>
        <v>20351</v>
      </c>
    </row>
    <row r="545" spans="2:11" ht="26.4" x14ac:dyDescent="0.3">
      <c r="B545" s="253"/>
      <c r="C545" s="255"/>
      <c r="D545" s="179" t="s">
        <v>62</v>
      </c>
      <c r="E545" s="88" t="s">
        <v>712</v>
      </c>
      <c r="F545" s="180" t="s">
        <v>713</v>
      </c>
      <c r="G545" s="185"/>
      <c r="H545" s="91"/>
      <c r="I545" s="1194"/>
      <c r="J545" s="1179"/>
      <c r="K545" s="1193" t="str">
        <f t="shared" si="29"/>
        <v/>
      </c>
    </row>
    <row r="546" spans="2:11" x14ac:dyDescent="0.3">
      <c r="B546" s="253"/>
      <c r="C546" s="255"/>
      <c r="D546" s="179" t="s">
        <v>62</v>
      </c>
      <c r="E546" s="183" t="s">
        <v>714</v>
      </c>
      <c r="F546" s="180" t="s">
        <v>715</v>
      </c>
      <c r="G546" s="185"/>
      <c r="H546" s="282"/>
      <c r="I546" s="1192"/>
      <c r="J546" s="1179">
        <v>500</v>
      </c>
      <c r="K546" s="1193">
        <f t="shared" si="29"/>
        <v>101755</v>
      </c>
    </row>
    <row r="547" spans="2:11" x14ac:dyDescent="0.3">
      <c r="B547" s="253"/>
      <c r="C547" s="255"/>
      <c r="D547" s="179" t="s">
        <v>62</v>
      </c>
      <c r="E547" s="183" t="s">
        <v>716</v>
      </c>
      <c r="F547" s="180" t="s">
        <v>717</v>
      </c>
      <c r="G547" s="185"/>
      <c r="H547" s="282"/>
      <c r="I547" s="1192"/>
      <c r="J547" s="1179">
        <v>100</v>
      </c>
      <c r="K547" s="1193">
        <f t="shared" si="29"/>
        <v>20351</v>
      </c>
    </row>
    <row r="548" spans="2:11" x14ac:dyDescent="0.3">
      <c r="B548" s="253"/>
      <c r="C548" s="255"/>
      <c r="D548" s="179" t="s">
        <v>62</v>
      </c>
      <c r="E548" s="88" t="s">
        <v>718</v>
      </c>
      <c r="F548" s="180" t="s">
        <v>719</v>
      </c>
      <c r="G548" s="185"/>
      <c r="H548" s="282"/>
      <c r="I548" s="1192"/>
      <c r="J548" s="1179"/>
      <c r="K548" s="1193" t="str">
        <f t="shared" si="29"/>
        <v/>
      </c>
    </row>
    <row r="549" spans="2:11" x14ac:dyDescent="0.3">
      <c r="B549" s="253"/>
      <c r="C549" s="255"/>
      <c r="D549" s="179" t="s">
        <v>62</v>
      </c>
      <c r="E549" s="183" t="s">
        <v>714</v>
      </c>
      <c r="F549" s="180" t="s">
        <v>720</v>
      </c>
      <c r="G549" s="185"/>
      <c r="H549" s="282"/>
      <c r="I549" s="1192"/>
      <c r="J549" s="1179">
        <v>500</v>
      </c>
      <c r="K549" s="1193">
        <f t="shared" si="29"/>
        <v>101755</v>
      </c>
    </row>
    <row r="550" spans="2:11" x14ac:dyDescent="0.3">
      <c r="B550" s="258"/>
      <c r="C550" s="256"/>
      <c r="D550" s="179" t="s">
        <v>62</v>
      </c>
      <c r="E550" s="183" t="s">
        <v>716</v>
      </c>
      <c r="F550" s="180" t="s">
        <v>721</v>
      </c>
      <c r="G550" s="185"/>
      <c r="H550" s="282"/>
      <c r="I550" s="1192"/>
      <c r="J550" s="1179">
        <v>100</v>
      </c>
      <c r="K550" s="1193">
        <f t="shared" si="29"/>
        <v>20351</v>
      </c>
    </row>
    <row r="551" spans="2:11" ht="19.95" customHeight="1" x14ac:dyDescent="0.3">
      <c r="B551" s="370" t="s">
        <v>722</v>
      </c>
      <c r="C551" s="223"/>
      <c r="D551" s="224"/>
      <c r="E551" s="223"/>
      <c r="F551" s="225"/>
      <c r="G551" s="301"/>
      <c r="H551" s="287"/>
      <c r="I551" s="227"/>
      <c r="J551" s="226"/>
      <c r="K551" s="228"/>
    </row>
    <row r="552" spans="2:11" ht="19.95" customHeight="1" x14ac:dyDescent="0.3">
      <c r="B552" s="250"/>
      <c r="C552" s="826" t="s">
        <v>3569</v>
      </c>
      <c r="D552" s="827"/>
      <c r="E552" s="827"/>
      <c r="F552" s="827"/>
      <c r="G552" s="827"/>
      <c r="H552" s="827"/>
      <c r="I552" s="827"/>
      <c r="J552" s="827"/>
      <c r="K552" s="828"/>
    </row>
    <row r="553" spans="2:11" x14ac:dyDescent="0.3">
      <c r="B553" s="253"/>
      <c r="C553" s="254"/>
      <c r="D553" s="179">
        <v>2011</v>
      </c>
      <c r="E553" s="88" t="s">
        <v>723</v>
      </c>
      <c r="F553" s="180">
        <v>38</v>
      </c>
      <c r="G553" s="1181">
        <v>3</v>
      </c>
      <c r="H553" s="282">
        <v>1.75</v>
      </c>
      <c r="I553" s="1192">
        <f t="shared" ref="I553:I617" si="30">IF($H553="","",IFERROR(ROUND($H553*PenaltyUnit,0), "n/a"))</f>
        <v>356</v>
      </c>
      <c r="J553" s="1179">
        <v>5</v>
      </c>
      <c r="K553" s="1193">
        <f t="shared" si="25"/>
        <v>1018</v>
      </c>
    </row>
    <row r="554" spans="2:11" x14ac:dyDescent="0.3">
      <c r="B554" s="253"/>
      <c r="C554" s="255"/>
      <c r="D554" s="179"/>
      <c r="E554" s="88"/>
      <c r="F554" s="180">
        <v>83</v>
      </c>
      <c r="G554" s="1181">
        <v>3</v>
      </c>
      <c r="H554" s="282">
        <v>1.75</v>
      </c>
      <c r="I554" s="1192">
        <f t="shared" si="30"/>
        <v>356</v>
      </c>
      <c r="J554" s="1179">
        <v>5</v>
      </c>
      <c r="K554" s="1193">
        <f t="shared" si="25"/>
        <v>1018</v>
      </c>
    </row>
    <row r="555" spans="2:11" x14ac:dyDescent="0.3">
      <c r="B555" s="253"/>
      <c r="C555" s="255"/>
      <c r="D555" s="179"/>
      <c r="E555" s="88"/>
      <c r="F555" s="180" t="s">
        <v>626</v>
      </c>
      <c r="G555" s="1181">
        <v>3</v>
      </c>
      <c r="H555" s="282">
        <v>1.75</v>
      </c>
      <c r="I555" s="1192">
        <f t="shared" si="30"/>
        <v>356</v>
      </c>
      <c r="J555" s="1179">
        <v>5</v>
      </c>
      <c r="K555" s="1193">
        <f t="shared" si="25"/>
        <v>1018</v>
      </c>
    </row>
    <row r="556" spans="2:11" x14ac:dyDescent="0.3">
      <c r="B556" s="253"/>
      <c r="C556" s="255"/>
      <c r="D556" s="179"/>
      <c r="E556" s="88"/>
      <c r="F556" s="180" t="s">
        <v>724</v>
      </c>
      <c r="G556" s="1181">
        <v>3</v>
      </c>
      <c r="H556" s="282">
        <v>1.75</v>
      </c>
      <c r="I556" s="1192">
        <f t="shared" si="30"/>
        <v>356</v>
      </c>
      <c r="J556" s="1179">
        <v>5</v>
      </c>
      <c r="K556" s="1193">
        <f t="shared" si="25"/>
        <v>1018</v>
      </c>
    </row>
    <row r="557" spans="2:11" x14ac:dyDescent="0.3">
      <c r="B557" s="253"/>
      <c r="C557" s="255"/>
      <c r="D557" s="179"/>
      <c r="E557" s="88"/>
      <c r="F557" s="180" t="s">
        <v>725</v>
      </c>
      <c r="G557" s="1181">
        <v>3</v>
      </c>
      <c r="H557" s="282">
        <v>1.75</v>
      </c>
      <c r="I557" s="1192">
        <f t="shared" si="30"/>
        <v>356</v>
      </c>
      <c r="J557" s="1179">
        <v>5</v>
      </c>
      <c r="K557" s="1193">
        <f t="shared" si="25"/>
        <v>1018</v>
      </c>
    </row>
    <row r="558" spans="2:11" x14ac:dyDescent="0.3">
      <c r="B558" s="253"/>
      <c r="C558" s="255"/>
      <c r="D558" s="179"/>
      <c r="E558" s="88"/>
      <c r="F558" s="180" t="s">
        <v>726</v>
      </c>
      <c r="G558" s="1181">
        <v>3</v>
      </c>
      <c r="H558" s="282">
        <v>1.75</v>
      </c>
      <c r="I558" s="1192">
        <f t="shared" si="30"/>
        <v>356</v>
      </c>
      <c r="J558" s="1179">
        <v>5</v>
      </c>
      <c r="K558" s="1193">
        <f t="shared" si="25"/>
        <v>1018</v>
      </c>
    </row>
    <row r="559" spans="2:11" x14ac:dyDescent="0.3">
      <c r="B559" s="253"/>
      <c r="C559" s="255"/>
      <c r="D559" s="179"/>
      <c r="E559" s="88"/>
      <c r="F559" s="180" t="s">
        <v>727</v>
      </c>
      <c r="G559" s="1181">
        <v>3</v>
      </c>
      <c r="H559" s="282">
        <v>1.75</v>
      </c>
      <c r="I559" s="1192">
        <f t="shared" si="30"/>
        <v>356</v>
      </c>
      <c r="J559" s="1179">
        <v>5</v>
      </c>
      <c r="K559" s="1193">
        <f t="shared" si="25"/>
        <v>1018</v>
      </c>
    </row>
    <row r="560" spans="2:11" x14ac:dyDescent="0.3">
      <c r="B560" s="253"/>
      <c r="C560" s="255"/>
      <c r="D560" s="179"/>
      <c r="E560" s="88"/>
      <c r="F560" s="180" t="s">
        <v>728</v>
      </c>
      <c r="G560" s="1181">
        <v>3</v>
      </c>
      <c r="H560" s="282">
        <v>1.75</v>
      </c>
      <c r="I560" s="1192">
        <f t="shared" si="30"/>
        <v>356</v>
      </c>
      <c r="J560" s="1179">
        <v>5</v>
      </c>
      <c r="K560" s="1193">
        <f t="shared" si="25"/>
        <v>1018</v>
      </c>
    </row>
    <row r="561" spans="2:11" x14ac:dyDescent="0.3">
      <c r="B561" s="253"/>
      <c r="C561" s="255"/>
      <c r="D561" s="179"/>
      <c r="E561" s="88"/>
      <c r="F561" s="180" t="s">
        <v>729</v>
      </c>
      <c r="G561" s="1181">
        <v>3</v>
      </c>
      <c r="H561" s="282">
        <v>1.75</v>
      </c>
      <c r="I561" s="1192">
        <f t="shared" si="30"/>
        <v>356</v>
      </c>
      <c r="J561" s="1179">
        <v>5</v>
      </c>
      <c r="K561" s="1193">
        <f t="shared" si="25"/>
        <v>1018</v>
      </c>
    </row>
    <row r="562" spans="2:11" x14ac:dyDescent="0.3">
      <c r="B562" s="253"/>
      <c r="C562" s="255"/>
      <c r="D562" s="179"/>
      <c r="E562" s="88"/>
      <c r="F562" s="180" t="s">
        <v>730</v>
      </c>
      <c r="G562" s="1181">
        <v>3</v>
      </c>
      <c r="H562" s="282">
        <v>1.75</v>
      </c>
      <c r="I562" s="1192">
        <f t="shared" si="30"/>
        <v>356</v>
      </c>
      <c r="J562" s="1179">
        <v>5</v>
      </c>
      <c r="K562" s="1193">
        <f t="shared" si="25"/>
        <v>1018</v>
      </c>
    </row>
    <row r="563" spans="2:11" x14ac:dyDescent="0.3">
      <c r="B563" s="253"/>
      <c r="C563" s="255"/>
      <c r="D563" s="179">
        <v>2012</v>
      </c>
      <c r="E563" s="88" t="s">
        <v>731</v>
      </c>
      <c r="F563" s="180">
        <v>38</v>
      </c>
      <c r="G563" s="1181">
        <v>3</v>
      </c>
      <c r="H563" s="282">
        <v>1.75</v>
      </c>
      <c r="I563" s="1192">
        <f t="shared" si="30"/>
        <v>356</v>
      </c>
      <c r="J563" s="1179">
        <v>5</v>
      </c>
      <c r="K563" s="1193">
        <f t="shared" si="25"/>
        <v>1018</v>
      </c>
    </row>
    <row r="564" spans="2:11" x14ac:dyDescent="0.3">
      <c r="B564" s="253"/>
      <c r="C564" s="255"/>
      <c r="D564" s="179"/>
      <c r="E564" s="88"/>
      <c r="F564" s="180" t="s">
        <v>732</v>
      </c>
      <c r="G564" s="1181">
        <v>3</v>
      </c>
      <c r="H564" s="282">
        <v>1.75</v>
      </c>
      <c r="I564" s="1192">
        <f t="shared" si="30"/>
        <v>356</v>
      </c>
      <c r="J564" s="1179">
        <v>5</v>
      </c>
      <c r="K564" s="1193">
        <f t="shared" si="25"/>
        <v>1018</v>
      </c>
    </row>
    <row r="565" spans="2:11" x14ac:dyDescent="0.3">
      <c r="B565" s="253"/>
      <c r="C565" s="255"/>
      <c r="D565" s="179"/>
      <c r="E565" s="88"/>
      <c r="F565" s="180" t="s">
        <v>733</v>
      </c>
      <c r="G565" s="1181">
        <v>3</v>
      </c>
      <c r="H565" s="282">
        <v>1.75</v>
      </c>
      <c r="I565" s="1192">
        <f t="shared" si="30"/>
        <v>356</v>
      </c>
      <c r="J565" s="1179">
        <v>5</v>
      </c>
      <c r="K565" s="1193">
        <f t="shared" si="25"/>
        <v>1018</v>
      </c>
    </row>
    <row r="566" spans="2:11" x14ac:dyDescent="0.3">
      <c r="B566" s="253"/>
      <c r="C566" s="255"/>
      <c r="D566" s="179"/>
      <c r="E566" s="88"/>
      <c r="F566" s="180" t="s">
        <v>734</v>
      </c>
      <c r="G566" s="1181">
        <v>3</v>
      </c>
      <c r="H566" s="282">
        <v>1.75</v>
      </c>
      <c r="I566" s="1192">
        <f t="shared" si="30"/>
        <v>356</v>
      </c>
      <c r="J566" s="1179">
        <v>5</v>
      </c>
      <c r="K566" s="1193">
        <f t="shared" si="25"/>
        <v>1018</v>
      </c>
    </row>
    <row r="567" spans="2:11" x14ac:dyDescent="0.3">
      <c r="B567" s="253"/>
      <c r="C567" s="255"/>
      <c r="D567" s="179"/>
      <c r="E567" s="88"/>
      <c r="F567" s="180" t="s">
        <v>626</v>
      </c>
      <c r="G567" s="1181">
        <v>3</v>
      </c>
      <c r="H567" s="282">
        <v>1.75</v>
      </c>
      <c r="I567" s="1192">
        <f t="shared" si="30"/>
        <v>356</v>
      </c>
      <c r="J567" s="1179">
        <v>5</v>
      </c>
      <c r="K567" s="1193">
        <f t="shared" si="25"/>
        <v>1018</v>
      </c>
    </row>
    <row r="568" spans="2:11" x14ac:dyDescent="0.3">
      <c r="B568" s="253"/>
      <c r="C568" s="255"/>
      <c r="D568" s="179"/>
      <c r="E568" s="88"/>
      <c r="F568" s="180" t="s">
        <v>724</v>
      </c>
      <c r="G568" s="1181">
        <v>3</v>
      </c>
      <c r="H568" s="282">
        <v>1.75</v>
      </c>
      <c r="I568" s="1192">
        <f t="shared" si="30"/>
        <v>356</v>
      </c>
      <c r="J568" s="1179">
        <v>5</v>
      </c>
      <c r="K568" s="1193">
        <f t="shared" si="25"/>
        <v>1018</v>
      </c>
    </row>
    <row r="569" spans="2:11" x14ac:dyDescent="0.3">
      <c r="B569" s="253"/>
      <c r="C569" s="255"/>
      <c r="D569" s="179">
        <v>2013</v>
      </c>
      <c r="E569" s="88" t="s">
        <v>735</v>
      </c>
      <c r="F569" s="180">
        <v>38</v>
      </c>
      <c r="G569" s="1181">
        <v>3</v>
      </c>
      <c r="H569" s="282">
        <v>1.75</v>
      </c>
      <c r="I569" s="1192">
        <f t="shared" si="30"/>
        <v>356</v>
      </c>
      <c r="J569" s="1179">
        <v>5</v>
      </c>
      <c r="K569" s="1193">
        <f t="shared" si="25"/>
        <v>1018</v>
      </c>
    </row>
    <row r="570" spans="2:11" x14ac:dyDescent="0.3">
      <c r="B570" s="253"/>
      <c r="C570" s="255"/>
      <c r="D570" s="179"/>
      <c r="E570" s="88"/>
      <c r="F570" s="180" t="s">
        <v>736</v>
      </c>
      <c r="G570" s="1181">
        <v>3</v>
      </c>
      <c r="H570" s="282">
        <v>1.75</v>
      </c>
      <c r="I570" s="1192">
        <f t="shared" si="30"/>
        <v>356</v>
      </c>
      <c r="J570" s="1179">
        <v>5</v>
      </c>
      <c r="K570" s="1193">
        <f t="shared" si="25"/>
        <v>1018</v>
      </c>
    </row>
    <row r="571" spans="2:11" x14ac:dyDescent="0.3">
      <c r="B571" s="253"/>
      <c r="C571" s="255"/>
      <c r="D571" s="179"/>
      <c r="E571" s="88"/>
      <c r="F571" s="180" t="s">
        <v>726</v>
      </c>
      <c r="G571" s="1181">
        <v>3</v>
      </c>
      <c r="H571" s="282">
        <v>1.75</v>
      </c>
      <c r="I571" s="1192">
        <f t="shared" si="30"/>
        <v>356</v>
      </c>
      <c r="J571" s="1179">
        <v>5</v>
      </c>
      <c r="K571" s="1193">
        <f t="shared" si="25"/>
        <v>1018</v>
      </c>
    </row>
    <row r="572" spans="2:11" x14ac:dyDescent="0.3">
      <c r="B572" s="253"/>
      <c r="C572" s="255"/>
      <c r="D572" s="179"/>
      <c r="E572" s="88"/>
      <c r="F572" s="180" t="s">
        <v>729</v>
      </c>
      <c r="G572" s="1181">
        <v>3</v>
      </c>
      <c r="H572" s="282">
        <v>1.75</v>
      </c>
      <c r="I572" s="1192">
        <f t="shared" si="30"/>
        <v>356</v>
      </c>
      <c r="J572" s="1179">
        <v>5</v>
      </c>
      <c r="K572" s="1193">
        <f t="shared" si="25"/>
        <v>1018</v>
      </c>
    </row>
    <row r="573" spans="2:11" x14ac:dyDescent="0.3">
      <c r="B573" s="253"/>
      <c r="C573" s="255"/>
      <c r="D573" s="179"/>
      <c r="E573" s="88"/>
      <c r="F573" s="180" t="s">
        <v>737</v>
      </c>
      <c r="G573" s="1181">
        <v>3</v>
      </c>
      <c r="H573" s="282">
        <v>1.75</v>
      </c>
      <c r="I573" s="1192">
        <f t="shared" si="30"/>
        <v>356</v>
      </c>
      <c r="J573" s="1179">
        <v>5</v>
      </c>
      <c r="K573" s="1193">
        <f t="shared" si="25"/>
        <v>1018</v>
      </c>
    </row>
    <row r="574" spans="2:11" x14ac:dyDescent="0.3">
      <c r="B574" s="253"/>
      <c r="C574" s="255"/>
      <c r="D574" s="179"/>
      <c r="E574" s="88"/>
      <c r="F574" s="180" t="s">
        <v>738</v>
      </c>
      <c r="G574" s="1181">
        <v>3</v>
      </c>
      <c r="H574" s="282">
        <v>1.75</v>
      </c>
      <c r="I574" s="1192">
        <f t="shared" si="30"/>
        <v>356</v>
      </c>
      <c r="J574" s="1179">
        <v>5</v>
      </c>
      <c r="K574" s="1193">
        <f t="shared" si="25"/>
        <v>1018</v>
      </c>
    </row>
    <row r="575" spans="2:11" x14ac:dyDescent="0.3">
      <c r="B575" s="253"/>
      <c r="C575" s="255"/>
      <c r="D575" s="179"/>
      <c r="E575" s="88"/>
      <c r="F575" s="180" t="s">
        <v>739</v>
      </c>
      <c r="G575" s="1181">
        <v>3</v>
      </c>
      <c r="H575" s="282">
        <v>1.75</v>
      </c>
      <c r="I575" s="1192">
        <f t="shared" si="30"/>
        <v>356</v>
      </c>
      <c r="J575" s="1179">
        <v>5</v>
      </c>
      <c r="K575" s="1193">
        <f t="shared" si="25"/>
        <v>1018</v>
      </c>
    </row>
    <row r="576" spans="2:11" x14ac:dyDescent="0.3">
      <c r="B576" s="253"/>
      <c r="C576" s="255"/>
      <c r="D576" s="179"/>
      <c r="E576" s="88"/>
      <c r="F576" s="180" t="s">
        <v>740</v>
      </c>
      <c r="G576" s="1181">
        <v>3</v>
      </c>
      <c r="H576" s="282">
        <v>1.75</v>
      </c>
      <c r="I576" s="1192">
        <f t="shared" si="30"/>
        <v>356</v>
      </c>
      <c r="J576" s="1179">
        <v>3</v>
      </c>
      <c r="K576" s="1193">
        <f t="shared" si="25"/>
        <v>611</v>
      </c>
    </row>
    <row r="577" spans="2:11" x14ac:dyDescent="0.3">
      <c r="B577" s="253"/>
      <c r="C577" s="255"/>
      <c r="D577" s="179"/>
      <c r="E577" s="88"/>
      <c r="F577" s="180" t="s">
        <v>741</v>
      </c>
      <c r="G577" s="1181">
        <v>3</v>
      </c>
      <c r="H577" s="282">
        <v>1.75</v>
      </c>
      <c r="I577" s="1192">
        <f t="shared" si="30"/>
        <v>356</v>
      </c>
      <c r="J577" s="1179">
        <v>5</v>
      </c>
      <c r="K577" s="1193">
        <f t="shared" si="25"/>
        <v>1018</v>
      </c>
    </row>
    <row r="578" spans="2:11" x14ac:dyDescent="0.3">
      <c r="B578" s="253"/>
      <c r="C578" s="255"/>
      <c r="D578" s="179">
        <v>2014</v>
      </c>
      <c r="E578" s="88" t="s">
        <v>742</v>
      </c>
      <c r="F578" s="180" t="s">
        <v>743</v>
      </c>
      <c r="G578" s="1181">
        <v>3</v>
      </c>
      <c r="H578" s="282">
        <v>1.75</v>
      </c>
      <c r="I578" s="1192">
        <f t="shared" si="30"/>
        <v>356</v>
      </c>
      <c r="J578" s="1179">
        <v>5</v>
      </c>
      <c r="K578" s="1193">
        <f t="shared" si="25"/>
        <v>1018</v>
      </c>
    </row>
    <row r="579" spans="2:11" x14ac:dyDescent="0.3">
      <c r="B579" s="253"/>
      <c r="C579" s="255"/>
      <c r="D579" s="179"/>
      <c r="E579" s="88"/>
      <c r="F579" s="180" t="s">
        <v>744</v>
      </c>
      <c r="G579" s="1181">
        <v>3</v>
      </c>
      <c r="H579" s="282">
        <v>1.75</v>
      </c>
      <c r="I579" s="1192">
        <f t="shared" si="30"/>
        <v>356</v>
      </c>
      <c r="J579" s="1179">
        <v>5</v>
      </c>
      <c r="K579" s="1193">
        <f t="shared" si="25"/>
        <v>1018</v>
      </c>
    </row>
    <row r="580" spans="2:11" x14ac:dyDescent="0.3">
      <c r="B580" s="253"/>
      <c r="C580" s="255"/>
      <c r="D580" s="179"/>
      <c r="E580" s="88"/>
      <c r="F580" s="180" t="s">
        <v>745</v>
      </c>
      <c r="G580" s="1181">
        <v>3</v>
      </c>
      <c r="H580" s="282">
        <v>1.75</v>
      </c>
      <c r="I580" s="1192">
        <f t="shared" si="30"/>
        <v>356</v>
      </c>
      <c r="J580" s="1179">
        <v>5</v>
      </c>
      <c r="K580" s="1193">
        <f t="shared" si="25"/>
        <v>1018</v>
      </c>
    </row>
    <row r="581" spans="2:11" x14ac:dyDescent="0.3">
      <c r="B581" s="253"/>
      <c r="C581" s="255"/>
      <c r="D581" s="179">
        <v>2015</v>
      </c>
      <c r="E581" s="88" t="s">
        <v>746</v>
      </c>
      <c r="F581" s="180" t="s">
        <v>747</v>
      </c>
      <c r="G581" s="1181">
        <v>3</v>
      </c>
      <c r="H581" s="282">
        <v>1.75</v>
      </c>
      <c r="I581" s="1192">
        <f t="shared" si="30"/>
        <v>356</v>
      </c>
      <c r="J581" s="1179">
        <v>5</v>
      </c>
      <c r="K581" s="1193">
        <f t="shared" si="25"/>
        <v>1018</v>
      </c>
    </row>
    <row r="582" spans="2:11" x14ac:dyDescent="0.3">
      <c r="B582" s="253"/>
      <c r="C582" s="255"/>
      <c r="D582" s="179"/>
      <c r="E582" s="88"/>
      <c r="F582" s="180" t="s">
        <v>748</v>
      </c>
      <c r="G582" s="1181">
        <v>3</v>
      </c>
      <c r="H582" s="282">
        <v>1.75</v>
      </c>
      <c r="I582" s="1192">
        <f t="shared" si="30"/>
        <v>356</v>
      </c>
      <c r="J582" s="1179">
        <v>5</v>
      </c>
      <c r="K582" s="1193">
        <f t="shared" si="25"/>
        <v>1018</v>
      </c>
    </row>
    <row r="583" spans="2:11" x14ac:dyDescent="0.3">
      <c r="B583" s="253"/>
      <c r="C583" s="255"/>
      <c r="D583" s="179">
        <v>2021</v>
      </c>
      <c r="E583" s="88" t="s">
        <v>749</v>
      </c>
      <c r="F583" s="180" t="s">
        <v>750</v>
      </c>
      <c r="G583" s="1181">
        <v>3</v>
      </c>
      <c r="H583" s="282">
        <v>2.5</v>
      </c>
      <c r="I583" s="1192">
        <f t="shared" si="30"/>
        <v>509</v>
      </c>
      <c r="J583" s="1179">
        <v>10</v>
      </c>
      <c r="K583" s="1193">
        <f t="shared" si="25"/>
        <v>2035</v>
      </c>
    </row>
    <row r="584" spans="2:11" x14ac:dyDescent="0.3">
      <c r="B584" s="253"/>
      <c r="C584" s="255"/>
      <c r="D584" s="179"/>
      <c r="E584" s="88"/>
      <c r="F584" s="180" t="s">
        <v>751</v>
      </c>
      <c r="G584" s="1181">
        <v>3</v>
      </c>
      <c r="H584" s="282">
        <v>2.5</v>
      </c>
      <c r="I584" s="1192">
        <f t="shared" si="30"/>
        <v>509</v>
      </c>
      <c r="J584" s="1179">
        <v>10</v>
      </c>
      <c r="K584" s="1193">
        <f t="shared" si="25"/>
        <v>2035</v>
      </c>
    </row>
    <row r="585" spans="2:11" x14ac:dyDescent="0.3">
      <c r="B585" s="253"/>
      <c r="C585" s="255"/>
      <c r="D585" s="179"/>
      <c r="E585" s="88"/>
      <c r="F585" s="180" t="s">
        <v>752</v>
      </c>
      <c r="G585" s="1181">
        <v>3</v>
      </c>
      <c r="H585" s="282">
        <v>2.5</v>
      </c>
      <c r="I585" s="1192">
        <f t="shared" si="30"/>
        <v>509</v>
      </c>
      <c r="J585" s="1179">
        <v>10</v>
      </c>
      <c r="K585" s="1193">
        <f t="shared" si="25"/>
        <v>2035</v>
      </c>
    </row>
    <row r="586" spans="2:11" x14ac:dyDescent="0.3">
      <c r="B586" s="253"/>
      <c r="C586" s="255"/>
      <c r="D586" s="179">
        <v>2022</v>
      </c>
      <c r="E586" s="88" t="s">
        <v>753</v>
      </c>
      <c r="F586" s="180">
        <v>82</v>
      </c>
      <c r="G586" s="1181">
        <v>3</v>
      </c>
      <c r="H586" s="282">
        <v>2.5</v>
      </c>
      <c r="I586" s="1192">
        <f t="shared" si="30"/>
        <v>509</v>
      </c>
      <c r="J586" s="1179">
        <v>10</v>
      </c>
      <c r="K586" s="1193">
        <f t="shared" si="25"/>
        <v>2035</v>
      </c>
    </row>
    <row r="587" spans="2:11" x14ac:dyDescent="0.3">
      <c r="B587" s="253"/>
      <c r="C587" s="255"/>
      <c r="D587" s="179">
        <v>2023</v>
      </c>
      <c r="E587" s="88" t="s">
        <v>754</v>
      </c>
      <c r="F587" s="180" t="s">
        <v>755</v>
      </c>
      <c r="G587" s="1181">
        <v>3</v>
      </c>
      <c r="H587" s="282">
        <v>2.5</v>
      </c>
      <c r="I587" s="1192">
        <f t="shared" si="30"/>
        <v>509</v>
      </c>
      <c r="J587" s="1179">
        <v>10</v>
      </c>
      <c r="K587" s="1193">
        <f t="shared" si="25"/>
        <v>2035</v>
      </c>
    </row>
    <row r="588" spans="2:11" x14ac:dyDescent="0.3">
      <c r="B588" s="253"/>
      <c r="C588" s="255"/>
      <c r="D588" s="179"/>
      <c r="E588" s="88"/>
      <c r="F588" s="180" t="s">
        <v>756</v>
      </c>
      <c r="G588" s="1181">
        <v>3</v>
      </c>
      <c r="H588" s="282">
        <v>2.5</v>
      </c>
      <c r="I588" s="1192">
        <f t="shared" si="30"/>
        <v>509</v>
      </c>
      <c r="J588" s="1179">
        <v>10</v>
      </c>
      <c r="K588" s="1193">
        <f t="shared" si="25"/>
        <v>2035</v>
      </c>
    </row>
    <row r="589" spans="2:11" x14ac:dyDescent="0.3">
      <c r="B589" s="253"/>
      <c r="C589" s="255"/>
      <c r="D589" s="179"/>
      <c r="E589" s="88"/>
      <c r="F589" s="180" t="s">
        <v>757</v>
      </c>
      <c r="G589" s="1181">
        <v>3</v>
      </c>
      <c r="H589" s="282">
        <v>2.5</v>
      </c>
      <c r="I589" s="1192">
        <f t="shared" si="30"/>
        <v>509</v>
      </c>
      <c r="J589" s="1179">
        <v>10</v>
      </c>
      <c r="K589" s="1193">
        <f t="shared" si="25"/>
        <v>2035</v>
      </c>
    </row>
    <row r="590" spans="2:11" x14ac:dyDescent="0.3">
      <c r="B590" s="253"/>
      <c r="C590" s="255"/>
      <c r="D590" s="179">
        <v>2024</v>
      </c>
      <c r="E590" s="88" t="s">
        <v>758</v>
      </c>
      <c r="F590" s="180">
        <v>121</v>
      </c>
      <c r="G590" s="1181">
        <v>4</v>
      </c>
      <c r="H590" s="1181">
        <v>5</v>
      </c>
      <c r="I590" s="1192">
        <f t="shared" si="30"/>
        <v>1018</v>
      </c>
      <c r="J590" s="1179">
        <v>20</v>
      </c>
      <c r="K590" s="1193">
        <f t="shared" si="25"/>
        <v>4070</v>
      </c>
    </row>
    <row r="591" spans="2:11" x14ac:dyDescent="0.3">
      <c r="B591" s="253"/>
      <c r="C591" s="255"/>
      <c r="D591" s="179"/>
      <c r="E591" s="88"/>
      <c r="F591" s="180">
        <v>122</v>
      </c>
      <c r="G591" s="1181">
        <v>4</v>
      </c>
      <c r="H591" s="1181">
        <v>5</v>
      </c>
      <c r="I591" s="1192">
        <f t="shared" si="30"/>
        <v>1018</v>
      </c>
      <c r="J591" s="1179">
        <v>20</v>
      </c>
      <c r="K591" s="1193">
        <f t="shared" si="25"/>
        <v>4070</v>
      </c>
    </row>
    <row r="592" spans="2:11" x14ac:dyDescent="0.3">
      <c r="B592" s="253"/>
      <c r="C592" s="255"/>
      <c r="D592" s="179"/>
      <c r="E592" s="88"/>
      <c r="F592" s="180">
        <v>123</v>
      </c>
      <c r="G592" s="1181">
        <v>4</v>
      </c>
      <c r="H592" s="1181">
        <v>5</v>
      </c>
      <c r="I592" s="1192">
        <f t="shared" si="30"/>
        <v>1018</v>
      </c>
      <c r="J592" s="1179">
        <v>20</v>
      </c>
      <c r="K592" s="1193">
        <f t="shared" si="25"/>
        <v>4070</v>
      </c>
    </row>
    <row r="593" spans="2:11" x14ac:dyDescent="0.3">
      <c r="B593" s="253"/>
      <c r="C593" s="255"/>
      <c r="D593" s="179">
        <v>1964</v>
      </c>
      <c r="E593" s="88" t="s">
        <v>759</v>
      </c>
      <c r="F593" s="180">
        <v>123</v>
      </c>
      <c r="G593" s="1181">
        <v>4</v>
      </c>
      <c r="H593" s="1181">
        <v>20</v>
      </c>
      <c r="I593" s="1192">
        <f t="shared" si="30"/>
        <v>4070</v>
      </c>
      <c r="J593" s="1179">
        <v>120</v>
      </c>
      <c r="K593" s="1193">
        <f t="shared" si="25"/>
        <v>24421</v>
      </c>
    </row>
    <row r="594" spans="2:11" x14ac:dyDescent="0.3">
      <c r="B594" s="253"/>
      <c r="C594" s="255"/>
      <c r="D594" s="179" t="s">
        <v>62</v>
      </c>
      <c r="E594" s="88" t="s">
        <v>760</v>
      </c>
      <c r="F594" s="180">
        <v>124</v>
      </c>
      <c r="G594" s="1181">
        <v>4</v>
      </c>
      <c r="H594" s="282"/>
      <c r="I594" s="1192"/>
      <c r="J594" s="1179">
        <v>20</v>
      </c>
      <c r="K594" s="1193">
        <f t="shared" si="25"/>
        <v>4070</v>
      </c>
    </row>
    <row r="595" spans="2:11" x14ac:dyDescent="0.3">
      <c r="B595" s="253"/>
      <c r="C595" s="255"/>
      <c r="D595" s="179">
        <v>8333</v>
      </c>
      <c r="E595" s="88" t="s">
        <v>723</v>
      </c>
      <c r="F595" s="180" t="s">
        <v>732</v>
      </c>
      <c r="G595" s="1181">
        <v>3</v>
      </c>
      <c r="H595" s="282">
        <v>1.75</v>
      </c>
      <c r="I595" s="1192">
        <f t="shared" si="30"/>
        <v>356</v>
      </c>
      <c r="J595" s="1179">
        <v>5</v>
      </c>
      <c r="K595" s="1193">
        <f t="shared" si="25"/>
        <v>1018</v>
      </c>
    </row>
    <row r="596" spans="2:11" x14ac:dyDescent="0.3">
      <c r="B596" s="253"/>
      <c r="C596" s="255"/>
      <c r="D596" s="179"/>
      <c r="E596" s="88"/>
      <c r="F596" s="180" t="s">
        <v>733</v>
      </c>
      <c r="G596" s="1181">
        <v>3</v>
      </c>
      <c r="H596" s="282">
        <v>1.75</v>
      </c>
      <c r="I596" s="1192">
        <f t="shared" si="30"/>
        <v>356</v>
      </c>
      <c r="J596" s="1179">
        <v>5</v>
      </c>
      <c r="K596" s="1193">
        <f t="shared" si="25"/>
        <v>1018</v>
      </c>
    </row>
    <row r="597" spans="2:11" x14ac:dyDescent="0.3">
      <c r="B597" s="253"/>
      <c r="C597" s="255"/>
      <c r="D597" s="179"/>
      <c r="E597" s="88"/>
      <c r="F597" s="180" t="s">
        <v>734</v>
      </c>
      <c r="G597" s="1181">
        <v>3</v>
      </c>
      <c r="H597" s="282">
        <v>1.75</v>
      </c>
      <c r="I597" s="1192">
        <f t="shared" si="30"/>
        <v>356</v>
      </c>
      <c r="J597" s="1179">
        <v>5</v>
      </c>
      <c r="K597" s="1193">
        <f t="shared" si="25"/>
        <v>1018</v>
      </c>
    </row>
    <row r="598" spans="2:11" x14ac:dyDescent="0.3">
      <c r="B598" s="253"/>
      <c r="C598" s="255"/>
      <c r="D598" s="179">
        <v>8334</v>
      </c>
      <c r="E598" s="88" t="s">
        <v>761</v>
      </c>
      <c r="F598" s="180">
        <v>85</v>
      </c>
      <c r="G598" s="1181"/>
      <c r="H598" s="282">
        <v>1.75</v>
      </c>
      <c r="I598" s="1192">
        <f t="shared" si="30"/>
        <v>356</v>
      </c>
      <c r="J598" s="1179">
        <v>5</v>
      </c>
      <c r="K598" s="1193">
        <f t="shared" si="25"/>
        <v>1018</v>
      </c>
    </row>
    <row r="599" spans="2:11" x14ac:dyDescent="0.3">
      <c r="B599" s="253"/>
      <c r="C599" s="255"/>
      <c r="D599" s="179"/>
      <c r="E599" s="88"/>
      <c r="F599" s="180" t="s">
        <v>762</v>
      </c>
      <c r="G599" s="185"/>
      <c r="H599" s="282">
        <v>1.75</v>
      </c>
      <c r="I599" s="1192">
        <f t="shared" si="30"/>
        <v>356</v>
      </c>
      <c r="J599" s="1179">
        <v>5</v>
      </c>
      <c r="K599" s="1193">
        <f t="shared" si="25"/>
        <v>1018</v>
      </c>
    </row>
    <row r="600" spans="2:11" x14ac:dyDescent="0.3">
      <c r="B600" s="253"/>
      <c r="C600" s="255"/>
      <c r="D600" s="179"/>
      <c r="E600" s="88"/>
      <c r="F600" s="180" t="s">
        <v>763</v>
      </c>
      <c r="G600" s="185"/>
      <c r="H600" s="282">
        <v>1.75</v>
      </c>
      <c r="I600" s="1192">
        <f t="shared" si="30"/>
        <v>356</v>
      </c>
      <c r="J600" s="1179">
        <v>5</v>
      </c>
      <c r="K600" s="1193">
        <f t="shared" si="25"/>
        <v>1018</v>
      </c>
    </row>
    <row r="601" spans="2:11" x14ac:dyDescent="0.3">
      <c r="B601" s="253"/>
      <c r="C601" s="255"/>
      <c r="D601" s="179">
        <v>8359</v>
      </c>
      <c r="E601" s="88" t="s">
        <v>764</v>
      </c>
      <c r="F601" s="180" t="s">
        <v>765</v>
      </c>
      <c r="G601" s="185"/>
      <c r="H601" s="282">
        <v>1.5</v>
      </c>
      <c r="I601" s="1192">
        <f t="shared" si="30"/>
        <v>305</v>
      </c>
      <c r="J601" s="1179">
        <v>5</v>
      </c>
      <c r="K601" s="1193">
        <f t="shared" si="25"/>
        <v>1018</v>
      </c>
    </row>
    <row r="602" spans="2:11" x14ac:dyDescent="0.3">
      <c r="B602" s="253"/>
      <c r="C602" s="255"/>
      <c r="D602" s="179"/>
      <c r="E602" s="88"/>
      <c r="F602" s="180" t="s">
        <v>766</v>
      </c>
      <c r="G602" s="185"/>
      <c r="H602" s="282">
        <v>1.5</v>
      </c>
      <c r="I602" s="1192">
        <f t="shared" si="30"/>
        <v>305</v>
      </c>
      <c r="J602" s="1179">
        <v>5</v>
      </c>
      <c r="K602" s="1193">
        <f t="shared" si="25"/>
        <v>1018</v>
      </c>
    </row>
    <row r="603" spans="2:11" x14ac:dyDescent="0.3">
      <c r="B603" s="253"/>
      <c r="C603" s="255"/>
      <c r="D603" s="179">
        <v>8361</v>
      </c>
      <c r="E603" s="88" t="s">
        <v>767</v>
      </c>
      <c r="F603" s="180" t="s">
        <v>765</v>
      </c>
      <c r="G603" s="185"/>
      <c r="H603" s="282">
        <v>1.75</v>
      </c>
      <c r="I603" s="1192">
        <f t="shared" si="30"/>
        <v>356</v>
      </c>
      <c r="J603" s="1179">
        <v>5</v>
      </c>
      <c r="K603" s="1193">
        <f t="shared" si="25"/>
        <v>1018</v>
      </c>
    </row>
    <row r="604" spans="2:11" x14ac:dyDescent="0.3">
      <c r="B604" s="253"/>
      <c r="C604" s="256"/>
      <c r="D604" s="179"/>
      <c r="E604" s="88"/>
      <c r="F604" s="180" t="s">
        <v>766</v>
      </c>
      <c r="G604" s="185"/>
      <c r="H604" s="282">
        <v>1.75</v>
      </c>
      <c r="I604" s="1192">
        <f t="shared" si="30"/>
        <v>356</v>
      </c>
      <c r="J604" s="1179">
        <v>5</v>
      </c>
      <c r="K604" s="1193">
        <f t="shared" si="25"/>
        <v>1018</v>
      </c>
    </row>
    <row r="605" spans="2:11" ht="19.95" customHeight="1" x14ac:dyDescent="0.3">
      <c r="B605" s="251"/>
      <c r="C605" s="826" t="s">
        <v>3570</v>
      </c>
      <c r="D605" s="827"/>
      <c r="E605" s="827"/>
      <c r="F605" s="827"/>
      <c r="G605" s="827"/>
      <c r="H605" s="827"/>
      <c r="I605" s="827"/>
      <c r="J605" s="827"/>
      <c r="K605" s="828"/>
    </row>
    <row r="606" spans="2:11" x14ac:dyDescent="0.3">
      <c r="B606" s="253"/>
      <c r="C606" s="254"/>
      <c r="D606" s="179">
        <v>1935</v>
      </c>
      <c r="E606" s="88" t="s">
        <v>768</v>
      </c>
      <c r="F606" s="180">
        <v>20</v>
      </c>
      <c r="G606" s="1181">
        <v>1</v>
      </c>
      <c r="H606" s="282">
        <v>1.75</v>
      </c>
      <c r="I606" s="1192">
        <f t="shared" si="30"/>
        <v>356</v>
      </c>
      <c r="J606" s="1179">
        <v>20</v>
      </c>
      <c r="K606" s="1193">
        <f t="shared" si="25"/>
        <v>4070</v>
      </c>
    </row>
    <row r="607" spans="2:11" x14ac:dyDescent="0.3">
      <c r="B607" s="253"/>
      <c r="C607" s="255"/>
      <c r="D607" s="179">
        <v>1955</v>
      </c>
      <c r="E607" s="88" t="s">
        <v>769</v>
      </c>
      <c r="F607" s="180">
        <v>20</v>
      </c>
      <c r="G607" s="1181">
        <v>1</v>
      </c>
      <c r="H607" s="1181">
        <v>20</v>
      </c>
      <c r="I607" s="1192">
        <f t="shared" si="30"/>
        <v>4070</v>
      </c>
      <c r="J607" s="1179">
        <v>120</v>
      </c>
      <c r="K607" s="1193">
        <f t="shared" si="25"/>
        <v>24421</v>
      </c>
    </row>
    <row r="608" spans="2:11" ht="26.4" x14ac:dyDescent="0.3">
      <c r="B608" s="253"/>
      <c r="C608" s="255"/>
      <c r="D608" s="179">
        <v>1936</v>
      </c>
      <c r="E608" s="88" t="s">
        <v>770</v>
      </c>
      <c r="F608" s="180">
        <v>20</v>
      </c>
      <c r="G608" s="1181">
        <v>3</v>
      </c>
      <c r="H608" s="282">
        <v>2.75</v>
      </c>
      <c r="I608" s="1192">
        <f t="shared" si="30"/>
        <v>560</v>
      </c>
      <c r="J608" s="1179">
        <v>20</v>
      </c>
      <c r="K608" s="1193">
        <f t="shared" ref="K608:K672" si="31">IF($J608="","",IFERROR(ROUND($J608*PenaltyUnit,0), J608))</f>
        <v>4070</v>
      </c>
    </row>
    <row r="609" spans="2:11" ht="26.4" x14ac:dyDescent="0.3">
      <c r="B609" s="253"/>
      <c r="C609" s="255"/>
      <c r="D609" s="179">
        <v>1956</v>
      </c>
      <c r="E609" s="88" t="s">
        <v>771</v>
      </c>
      <c r="F609" s="180">
        <v>20</v>
      </c>
      <c r="G609" s="1181">
        <v>3</v>
      </c>
      <c r="H609" s="1181">
        <v>20</v>
      </c>
      <c r="I609" s="1192">
        <f t="shared" si="30"/>
        <v>4070</v>
      </c>
      <c r="J609" s="1179">
        <v>120</v>
      </c>
      <c r="K609" s="1193">
        <f t="shared" si="31"/>
        <v>24421</v>
      </c>
    </row>
    <row r="610" spans="2:11" ht="26.4" x14ac:dyDescent="0.3">
      <c r="B610" s="253"/>
      <c r="C610" s="255"/>
      <c r="D610" s="179">
        <v>1937</v>
      </c>
      <c r="E610" s="88" t="s">
        <v>772</v>
      </c>
      <c r="F610" s="180">
        <v>20</v>
      </c>
      <c r="G610" s="1181">
        <v>3</v>
      </c>
      <c r="H610" s="1181">
        <v>4</v>
      </c>
      <c r="I610" s="1192">
        <f t="shared" si="30"/>
        <v>814</v>
      </c>
      <c r="J610" s="1179">
        <v>20</v>
      </c>
      <c r="K610" s="1193">
        <f t="shared" si="31"/>
        <v>4070</v>
      </c>
    </row>
    <row r="611" spans="2:11" ht="26.4" x14ac:dyDescent="0.3">
      <c r="B611" s="253"/>
      <c r="C611" s="255"/>
      <c r="D611" s="179">
        <v>1957</v>
      </c>
      <c r="E611" s="88" t="s">
        <v>773</v>
      </c>
      <c r="F611" s="180">
        <v>20</v>
      </c>
      <c r="G611" s="1181">
        <v>3</v>
      </c>
      <c r="H611" s="1181">
        <v>20</v>
      </c>
      <c r="I611" s="1192">
        <f t="shared" si="30"/>
        <v>4070</v>
      </c>
      <c r="J611" s="1179">
        <v>120</v>
      </c>
      <c r="K611" s="1193">
        <f t="shared" si="31"/>
        <v>24421</v>
      </c>
    </row>
    <row r="612" spans="2:11" ht="26.4" x14ac:dyDescent="0.3">
      <c r="B612" s="253"/>
      <c r="C612" s="255"/>
      <c r="D612" s="179">
        <v>1966</v>
      </c>
      <c r="E612" s="88" t="s">
        <v>774</v>
      </c>
      <c r="F612" s="180">
        <v>20</v>
      </c>
      <c r="G612" s="1181"/>
      <c r="H612" s="1181">
        <v>4</v>
      </c>
      <c r="I612" s="1192">
        <f t="shared" si="30"/>
        <v>814</v>
      </c>
      <c r="J612" s="1179">
        <v>20</v>
      </c>
      <c r="K612" s="1193">
        <f t="shared" si="31"/>
        <v>4070</v>
      </c>
    </row>
    <row r="613" spans="2:11" ht="26.4" x14ac:dyDescent="0.3">
      <c r="B613" s="253"/>
      <c r="C613" s="255"/>
      <c r="D613" s="179">
        <v>1967</v>
      </c>
      <c r="E613" s="88" t="s">
        <v>775</v>
      </c>
      <c r="F613" s="180">
        <v>20</v>
      </c>
      <c r="G613" s="1181"/>
      <c r="H613" s="1181">
        <v>20</v>
      </c>
      <c r="I613" s="1192">
        <f t="shared" si="30"/>
        <v>4070</v>
      </c>
      <c r="J613" s="1179">
        <v>120</v>
      </c>
      <c r="K613" s="1193">
        <f t="shared" si="31"/>
        <v>24421</v>
      </c>
    </row>
    <row r="614" spans="2:11" x14ac:dyDescent="0.3">
      <c r="B614" s="253"/>
      <c r="C614" s="255"/>
      <c r="D614" s="179">
        <v>1938</v>
      </c>
      <c r="E614" s="88" t="s">
        <v>776</v>
      </c>
      <c r="F614" s="180">
        <v>20</v>
      </c>
      <c r="G614" s="185"/>
      <c r="H614" s="282">
        <v>5.5</v>
      </c>
      <c r="I614" s="1192">
        <f t="shared" si="30"/>
        <v>1119</v>
      </c>
      <c r="J614" s="1179">
        <v>20</v>
      </c>
      <c r="K614" s="1193">
        <f t="shared" si="31"/>
        <v>4070</v>
      </c>
    </row>
    <row r="615" spans="2:11" ht="26.4" x14ac:dyDescent="0.3">
      <c r="B615" s="253"/>
      <c r="C615" s="255"/>
      <c r="D615" s="179">
        <v>1958</v>
      </c>
      <c r="E615" s="88" t="s">
        <v>777</v>
      </c>
      <c r="F615" s="180">
        <v>20</v>
      </c>
      <c r="G615" s="185"/>
      <c r="H615" s="1181">
        <v>20</v>
      </c>
      <c r="I615" s="1192">
        <f t="shared" si="30"/>
        <v>4070</v>
      </c>
      <c r="J615" s="1179">
        <v>120</v>
      </c>
      <c r="K615" s="1193">
        <f t="shared" si="31"/>
        <v>24421</v>
      </c>
    </row>
    <row r="616" spans="2:11" ht="26.4" x14ac:dyDescent="0.3">
      <c r="B616" s="253"/>
      <c r="C616" s="255"/>
      <c r="D616" s="179">
        <v>1939</v>
      </c>
      <c r="E616" s="88" t="s">
        <v>778</v>
      </c>
      <c r="F616" s="180">
        <v>20</v>
      </c>
      <c r="G616" s="185"/>
      <c r="H616" s="1181">
        <v>7</v>
      </c>
      <c r="I616" s="1192">
        <f t="shared" si="30"/>
        <v>1425</v>
      </c>
      <c r="J616" s="1179">
        <v>20</v>
      </c>
      <c r="K616" s="1193">
        <f t="shared" si="31"/>
        <v>4070</v>
      </c>
    </row>
    <row r="617" spans="2:11" ht="26.4" x14ac:dyDescent="0.3">
      <c r="B617" s="253"/>
      <c r="C617" s="255"/>
      <c r="D617" s="179">
        <v>1959</v>
      </c>
      <c r="E617" s="88" t="s">
        <v>779</v>
      </c>
      <c r="F617" s="180">
        <v>20</v>
      </c>
      <c r="G617" s="185"/>
      <c r="H617" s="1181">
        <v>20</v>
      </c>
      <c r="I617" s="1192">
        <f t="shared" si="30"/>
        <v>4070</v>
      </c>
      <c r="J617" s="1179">
        <v>120</v>
      </c>
      <c r="K617" s="1193">
        <f t="shared" si="31"/>
        <v>24421</v>
      </c>
    </row>
    <row r="618" spans="2:11" x14ac:dyDescent="0.3">
      <c r="B618" s="253"/>
      <c r="C618" s="255"/>
      <c r="D618" s="179">
        <v>2161</v>
      </c>
      <c r="E618" s="88" t="s">
        <v>780</v>
      </c>
      <c r="F618" s="180" t="s">
        <v>129</v>
      </c>
      <c r="G618" s="185"/>
      <c r="H618" s="1181">
        <v>1</v>
      </c>
      <c r="I618" s="1192">
        <f t="shared" ref="I618:I684" si="32">IF($H618="","",IFERROR(ROUND($H618*PenaltyUnit,0), "n/a"))</f>
        <v>204</v>
      </c>
      <c r="J618" s="1179">
        <v>3</v>
      </c>
      <c r="K618" s="1193">
        <f t="shared" si="31"/>
        <v>611</v>
      </c>
    </row>
    <row r="619" spans="2:11" x14ac:dyDescent="0.3">
      <c r="B619" s="253"/>
      <c r="C619" s="255"/>
      <c r="D619" s="179"/>
      <c r="E619" s="88"/>
      <c r="F619" s="180" t="s">
        <v>131</v>
      </c>
      <c r="G619" s="185"/>
      <c r="H619" s="1181">
        <v>1</v>
      </c>
      <c r="I619" s="1192">
        <f t="shared" si="32"/>
        <v>204</v>
      </c>
      <c r="J619" s="1179">
        <v>3</v>
      </c>
      <c r="K619" s="1193">
        <f t="shared" si="31"/>
        <v>611</v>
      </c>
    </row>
    <row r="620" spans="2:11" x14ac:dyDescent="0.3">
      <c r="B620" s="253"/>
      <c r="C620" s="255"/>
      <c r="D620" s="179"/>
      <c r="E620" s="88"/>
      <c r="F620" s="180" t="s">
        <v>138</v>
      </c>
      <c r="G620" s="185"/>
      <c r="H620" s="1181">
        <v>1</v>
      </c>
      <c r="I620" s="1192">
        <f t="shared" si="32"/>
        <v>204</v>
      </c>
      <c r="J620" s="1179">
        <v>3</v>
      </c>
      <c r="K620" s="1193">
        <f t="shared" si="31"/>
        <v>611</v>
      </c>
    </row>
    <row r="621" spans="2:11" x14ac:dyDescent="0.3">
      <c r="B621" s="253"/>
      <c r="C621" s="256"/>
      <c r="D621" s="179"/>
      <c r="E621" s="88"/>
      <c r="F621" s="180" t="s">
        <v>139</v>
      </c>
      <c r="G621" s="185"/>
      <c r="H621" s="1181">
        <v>1</v>
      </c>
      <c r="I621" s="1192">
        <f t="shared" si="32"/>
        <v>204</v>
      </c>
      <c r="J621" s="1179">
        <v>3</v>
      </c>
      <c r="K621" s="1193">
        <f t="shared" si="31"/>
        <v>611</v>
      </c>
    </row>
    <row r="622" spans="2:11" ht="19.95" customHeight="1" x14ac:dyDescent="0.3">
      <c r="B622" s="251"/>
      <c r="C622" s="826" t="s">
        <v>3571</v>
      </c>
      <c r="D622" s="827"/>
      <c r="E622" s="827"/>
      <c r="F622" s="827"/>
      <c r="G622" s="827"/>
      <c r="H622" s="827"/>
      <c r="I622" s="827"/>
      <c r="J622" s="827"/>
      <c r="K622" s="828"/>
    </row>
    <row r="623" spans="2:11" x14ac:dyDescent="0.3">
      <c r="B623" s="253"/>
      <c r="C623" s="254"/>
      <c r="D623" s="179">
        <v>2031</v>
      </c>
      <c r="E623" s="88" t="s">
        <v>781</v>
      </c>
      <c r="F623" s="180" t="s">
        <v>782</v>
      </c>
      <c r="G623" s="1181">
        <v>2</v>
      </c>
      <c r="H623" s="282">
        <v>1.75</v>
      </c>
      <c r="I623" s="1192">
        <f t="shared" si="32"/>
        <v>356</v>
      </c>
      <c r="J623" s="1179">
        <v>5</v>
      </c>
      <c r="K623" s="1193">
        <f t="shared" si="31"/>
        <v>1018</v>
      </c>
    </row>
    <row r="624" spans="2:11" x14ac:dyDescent="0.3">
      <c r="B624" s="253"/>
      <c r="C624" s="255"/>
      <c r="D624" s="179">
        <v>2032</v>
      </c>
      <c r="E624" s="88" t="s">
        <v>783</v>
      </c>
      <c r="F624" s="180" t="s">
        <v>784</v>
      </c>
      <c r="G624" s="1181">
        <v>3</v>
      </c>
      <c r="H624" s="1181">
        <v>2</v>
      </c>
      <c r="I624" s="1192">
        <f t="shared" si="32"/>
        <v>407</v>
      </c>
      <c r="J624" s="1179">
        <v>10</v>
      </c>
      <c r="K624" s="1193">
        <f t="shared" si="31"/>
        <v>2035</v>
      </c>
    </row>
    <row r="625" spans="2:11" x14ac:dyDescent="0.3">
      <c r="B625" s="253"/>
      <c r="C625" s="255"/>
      <c r="D625" s="179">
        <v>2033</v>
      </c>
      <c r="E625" s="88" t="s">
        <v>785</v>
      </c>
      <c r="F625" s="180" t="s">
        <v>786</v>
      </c>
      <c r="G625" s="1181">
        <v>3</v>
      </c>
      <c r="H625" s="1181">
        <v>2</v>
      </c>
      <c r="I625" s="1192">
        <f t="shared" si="32"/>
        <v>407</v>
      </c>
      <c r="J625" s="1179">
        <v>10</v>
      </c>
      <c r="K625" s="1193">
        <f t="shared" si="31"/>
        <v>2035</v>
      </c>
    </row>
    <row r="626" spans="2:11" x14ac:dyDescent="0.3">
      <c r="B626" s="253"/>
      <c r="C626" s="255"/>
      <c r="D626" s="179"/>
      <c r="E626" s="88"/>
      <c r="F626" s="180" t="s">
        <v>787</v>
      </c>
      <c r="G626" s="1181">
        <v>3</v>
      </c>
      <c r="H626" s="1181">
        <v>2</v>
      </c>
      <c r="I626" s="1192">
        <f t="shared" si="32"/>
        <v>407</v>
      </c>
      <c r="J626" s="1179">
        <v>10</v>
      </c>
      <c r="K626" s="1193">
        <f t="shared" si="31"/>
        <v>2035</v>
      </c>
    </row>
    <row r="627" spans="2:11" x14ac:dyDescent="0.3">
      <c r="B627" s="253"/>
      <c r="C627" s="255"/>
      <c r="D627" s="179">
        <v>2034</v>
      </c>
      <c r="E627" s="88" t="s">
        <v>788</v>
      </c>
      <c r="F627" s="180" t="s">
        <v>789</v>
      </c>
      <c r="G627" s="1181">
        <v>3</v>
      </c>
      <c r="H627" s="282">
        <v>2.5</v>
      </c>
      <c r="I627" s="1192">
        <f t="shared" si="32"/>
        <v>509</v>
      </c>
      <c r="J627" s="1179">
        <v>10</v>
      </c>
      <c r="K627" s="1193">
        <f t="shared" si="31"/>
        <v>2035</v>
      </c>
    </row>
    <row r="628" spans="2:11" x14ac:dyDescent="0.3">
      <c r="B628" s="253"/>
      <c r="C628" s="255"/>
      <c r="D628" s="179">
        <v>2035</v>
      </c>
      <c r="E628" s="88" t="s">
        <v>790</v>
      </c>
      <c r="F628" s="180" t="s">
        <v>791</v>
      </c>
      <c r="G628" s="1181">
        <v>2</v>
      </c>
      <c r="H628" s="282">
        <v>1.25</v>
      </c>
      <c r="I628" s="1192">
        <f t="shared" si="32"/>
        <v>254</v>
      </c>
      <c r="J628" s="1179">
        <v>5</v>
      </c>
      <c r="K628" s="1193">
        <f t="shared" si="31"/>
        <v>1018</v>
      </c>
    </row>
    <row r="629" spans="2:11" x14ac:dyDescent="0.3">
      <c r="B629" s="253"/>
      <c r="C629" s="255"/>
      <c r="D629" s="179">
        <v>2037</v>
      </c>
      <c r="E629" s="88" t="s">
        <v>792</v>
      </c>
      <c r="F629" s="180" t="s">
        <v>793</v>
      </c>
      <c r="G629" s="1181">
        <v>2</v>
      </c>
      <c r="H629" s="1181">
        <v>1</v>
      </c>
      <c r="I629" s="1192">
        <f t="shared" si="32"/>
        <v>204</v>
      </c>
      <c r="J629" s="1179">
        <v>3</v>
      </c>
      <c r="K629" s="1193">
        <f t="shared" si="31"/>
        <v>611</v>
      </c>
    </row>
    <row r="630" spans="2:11" x14ac:dyDescent="0.3">
      <c r="B630" s="253"/>
      <c r="C630" s="255"/>
      <c r="D630" s="179"/>
      <c r="E630" s="88"/>
      <c r="F630" s="180" t="s">
        <v>794</v>
      </c>
      <c r="G630" s="1181">
        <v>2</v>
      </c>
      <c r="H630" s="1181">
        <v>1</v>
      </c>
      <c r="I630" s="1192">
        <f t="shared" si="32"/>
        <v>204</v>
      </c>
      <c r="J630" s="1179">
        <v>3</v>
      </c>
      <c r="K630" s="1193">
        <f t="shared" si="31"/>
        <v>611</v>
      </c>
    </row>
    <row r="631" spans="2:11" x14ac:dyDescent="0.3">
      <c r="B631" s="253"/>
      <c r="C631" s="255"/>
      <c r="D631" s="179">
        <v>2038</v>
      </c>
      <c r="E631" s="88" t="s">
        <v>795</v>
      </c>
      <c r="F631" s="180">
        <v>147</v>
      </c>
      <c r="G631" s="1181"/>
      <c r="H631" s="1181">
        <v>1</v>
      </c>
      <c r="I631" s="1192">
        <f t="shared" si="32"/>
        <v>204</v>
      </c>
      <c r="J631" s="1179">
        <v>3</v>
      </c>
      <c r="K631" s="1193">
        <f t="shared" si="31"/>
        <v>611</v>
      </c>
    </row>
    <row r="632" spans="2:11" x14ac:dyDescent="0.3">
      <c r="B632" s="253"/>
      <c r="C632" s="255"/>
      <c r="D632" s="179"/>
      <c r="E632" s="88"/>
      <c r="F632" s="180" t="s">
        <v>796</v>
      </c>
      <c r="G632" s="1181"/>
      <c r="H632" s="1181">
        <v>1</v>
      </c>
      <c r="I632" s="1192">
        <f t="shared" si="32"/>
        <v>204</v>
      </c>
      <c r="J632" s="1179">
        <v>3</v>
      </c>
      <c r="K632" s="1193">
        <f t="shared" si="31"/>
        <v>611</v>
      </c>
    </row>
    <row r="633" spans="2:11" x14ac:dyDescent="0.3">
      <c r="B633" s="253"/>
      <c r="C633" s="255"/>
      <c r="D633" s="179"/>
      <c r="E633" s="88"/>
      <c r="F633" s="180" t="s">
        <v>797</v>
      </c>
      <c r="G633" s="1181"/>
      <c r="H633" s="1181">
        <v>1</v>
      </c>
      <c r="I633" s="1192">
        <f t="shared" si="32"/>
        <v>204</v>
      </c>
      <c r="J633" s="1179">
        <v>3</v>
      </c>
      <c r="K633" s="1193">
        <f t="shared" si="31"/>
        <v>611</v>
      </c>
    </row>
    <row r="634" spans="2:11" x14ac:dyDescent="0.3">
      <c r="B634" s="253"/>
      <c r="C634" s="255"/>
      <c r="D634" s="179">
        <v>2039</v>
      </c>
      <c r="E634" s="88" t="s">
        <v>798</v>
      </c>
      <c r="F634" s="180" t="s">
        <v>799</v>
      </c>
      <c r="G634" s="1181">
        <v>2</v>
      </c>
      <c r="H634" s="282">
        <v>1.5</v>
      </c>
      <c r="I634" s="1192">
        <f t="shared" si="32"/>
        <v>305</v>
      </c>
      <c r="J634" s="1179">
        <v>5</v>
      </c>
      <c r="K634" s="1193">
        <f t="shared" si="31"/>
        <v>1018</v>
      </c>
    </row>
    <row r="635" spans="2:11" x14ac:dyDescent="0.3">
      <c r="B635" s="253"/>
      <c r="C635" s="255"/>
      <c r="D635" s="179"/>
      <c r="E635" s="88"/>
      <c r="F635" s="180" t="s">
        <v>800</v>
      </c>
      <c r="G635" s="1181">
        <v>2</v>
      </c>
      <c r="H635" s="282">
        <v>1.5</v>
      </c>
      <c r="I635" s="1192">
        <f t="shared" si="32"/>
        <v>305</v>
      </c>
      <c r="J635" s="1179">
        <v>5</v>
      </c>
      <c r="K635" s="1193">
        <f t="shared" si="31"/>
        <v>1018</v>
      </c>
    </row>
    <row r="636" spans="2:11" x14ac:dyDescent="0.3">
      <c r="B636" s="253"/>
      <c r="C636" s="255"/>
      <c r="D636" s="179"/>
      <c r="E636" s="88"/>
      <c r="F636" s="180" t="s">
        <v>801</v>
      </c>
      <c r="G636" s="1181">
        <v>2</v>
      </c>
      <c r="H636" s="282">
        <v>1.5</v>
      </c>
      <c r="I636" s="1192">
        <f t="shared" si="32"/>
        <v>305</v>
      </c>
      <c r="J636" s="1179">
        <v>5</v>
      </c>
      <c r="K636" s="1193">
        <f t="shared" si="31"/>
        <v>1018</v>
      </c>
    </row>
    <row r="637" spans="2:11" x14ac:dyDescent="0.3">
      <c r="B637" s="253"/>
      <c r="C637" s="255"/>
      <c r="D637" s="179">
        <v>2040</v>
      </c>
      <c r="E637" s="88" t="s">
        <v>802</v>
      </c>
      <c r="F637" s="180">
        <v>149</v>
      </c>
      <c r="G637" s="1181"/>
      <c r="H637" s="282">
        <v>1.5</v>
      </c>
      <c r="I637" s="1192">
        <f t="shared" si="32"/>
        <v>305</v>
      </c>
      <c r="J637" s="1179">
        <v>5</v>
      </c>
      <c r="K637" s="1193">
        <f t="shared" si="31"/>
        <v>1018</v>
      </c>
    </row>
    <row r="638" spans="2:11" x14ac:dyDescent="0.3">
      <c r="B638" s="253"/>
      <c r="C638" s="255"/>
      <c r="D638" s="179">
        <v>2045</v>
      </c>
      <c r="E638" s="88" t="s">
        <v>803</v>
      </c>
      <c r="F638" s="180">
        <v>136</v>
      </c>
      <c r="G638" s="1181">
        <v>3</v>
      </c>
      <c r="H638" s="282">
        <v>1.75</v>
      </c>
      <c r="I638" s="1192">
        <f t="shared" si="32"/>
        <v>356</v>
      </c>
      <c r="J638" s="1179">
        <v>5</v>
      </c>
      <c r="K638" s="1193">
        <f t="shared" si="31"/>
        <v>1018</v>
      </c>
    </row>
    <row r="639" spans="2:11" x14ac:dyDescent="0.3">
      <c r="B639" s="253"/>
      <c r="C639" s="255"/>
      <c r="D639" s="179">
        <v>2046</v>
      </c>
      <c r="E639" s="88" t="s">
        <v>804</v>
      </c>
      <c r="F639" s="180" t="s">
        <v>805</v>
      </c>
      <c r="G639" s="1181">
        <v>3</v>
      </c>
      <c r="H639" s="1181">
        <v>2</v>
      </c>
      <c r="I639" s="1192">
        <f t="shared" si="32"/>
        <v>407</v>
      </c>
      <c r="J639" s="1179">
        <v>10</v>
      </c>
      <c r="K639" s="1193">
        <f t="shared" si="31"/>
        <v>2035</v>
      </c>
    </row>
    <row r="640" spans="2:11" x14ac:dyDescent="0.3">
      <c r="B640" s="253"/>
      <c r="C640" s="255"/>
      <c r="D640" s="179">
        <v>8380</v>
      </c>
      <c r="E640" s="88" t="s">
        <v>806</v>
      </c>
      <c r="F640" s="180" t="s">
        <v>786</v>
      </c>
      <c r="G640" s="1181">
        <v>2</v>
      </c>
      <c r="H640" s="1181">
        <v>2</v>
      </c>
      <c r="I640" s="1192">
        <f t="shared" si="32"/>
        <v>407</v>
      </c>
      <c r="J640" s="1179">
        <v>10</v>
      </c>
      <c r="K640" s="1193">
        <f t="shared" si="31"/>
        <v>2035</v>
      </c>
    </row>
    <row r="641" spans="2:11" x14ac:dyDescent="0.3">
      <c r="B641" s="253"/>
      <c r="C641" s="255"/>
      <c r="D641" s="179"/>
      <c r="E641" s="88"/>
      <c r="F641" s="180" t="s">
        <v>787</v>
      </c>
      <c r="G641" s="1181">
        <v>2</v>
      </c>
      <c r="H641" s="1181">
        <v>2</v>
      </c>
      <c r="I641" s="1192">
        <f t="shared" si="32"/>
        <v>407</v>
      </c>
      <c r="J641" s="1179">
        <v>10</v>
      </c>
      <c r="K641" s="1193">
        <f t="shared" si="31"/>
        <v>2035</v>
      </c>
    </row>
    <row r="642" spans="2:11" x14ac:dyDescent="0.3">
      <c r="B642" s="253"/>
      <c r="C642" s="256"/>
      <c r="D642" s="179">
        <v>8381</v>
      </c>
      <c r="E642" s="88" t="s">
        <v>807</v>
      </c>
      <c r="F642" s="180" t="s">
        <v>805</v>
      </c>
      <c r="G642" s="1181"/>
      <c r="H642" s="1181">
        <v>2</v>
      </c>
      <c r="I642" s="1192">
        <f t="shared" si="32"/>
        <v>407</v>
      </c>
      <c r="J642" s="1179">
        <v>10</v>
      </c>
      <c r="K642" s="1193">
        <f t="shared" si="31"/>
        <v>2035</v>
      </c>
    </row>
    <row r="643" spans="2:11" ht="19.95" customHeight="1" x14ac:dyDescent="0.3">
      <c r="B643" s="251"/>
      <c r="C643" s="826" t="s">
        <v>615</v>
      </c>
      <c r="D643" s="827"/>
      <c r="E643" s="827"/>
      <c r="F643" s="827"/>
      <c r="G643" s="827"/>
      <c r="H643" s="827"/>
      <c r="I643" s="827"/>
      <c r="J643" s="827"/>
      <c r="K643" s="828"/>
    </row>
    <row r="644" spans="2:11" x14ac:dyDescent="0.3">
      <c r="B644" s="253"/>
      <c r="C644" s="254"/>
      <c r="D644" s="179">
        <v>1907</v>
      </c>
      <c r="E644" s="88" t="s">
        <v>808</v>
      </c>
      <c r="F644" s="180" t="s">
        <v>809</v>
      </c>
      <c r="G644" s="1181">
        <v>1</v>
      </c>
      <c r="H644" s="1181">
        <v>2</v>
      </c>
      <c r="I644" s="1192">
        <f t="shared" si="32"/>
        <v>407</v>
      </c>
      <c r="J644" s="1179">
        <v>10</v>
      </c>
      <c r="K644" s="1193">
        <f t="shared" si="31"/>
        <v>2035</v>
      </c>
    </row>
    <row r="645" spans="2:11" x14ac:dyDescent="0.3">
      <c r="B645" s="253"/>
      <c r="C645" s="255"/>
      <c r="D645" s="179">
        <v>2131</v>
      </c>
      <c r="E645" s="88" t="s">
        <v>810</v>
      </c>
      <c r="F645" s="180" t="s">
        <v>811</v>
      </c>
      <c r="G645" s="1181"/>
      <c r="H645" s="1181">
        <v>1</v>
      </c>
      <c r="I645" s="1192">
        <f t="shared" si="32"/>
        <v>204</v>
      </c>
      <c r="J645" s="1179">
        <v>3</v>
      </c>
      <c r="K645" s="1193">
        <f t="shared" si="31"/>
        <v>611</v>
      </c>
    </row>
    <row r="646" spans="2:11" x14ac:dyDescent="0.3">
      <c r="B646" s="253"/>
      <c r="C646" s="255"/>
      <c r="D646" s="179">
        <v>2132</v>
      </c>
      <c r="E646" s="88" t="s">
        <v>812</v>
      </c>
      <c r="F646" s="180" t="s">
        <v>147</v>
      </c>
      <c r="G646" s="1181"/>
      <c r="H646" s="1181">
        <v>1</v>
      </c>
      <c r="I646" s="1192">
        <f t="shared" si="32"/>
        <v>204</v>
      </c>
      <c r="J646" s="1179">
        <v>3</v>
      </c>
      <c r="K646" s="1193">
        <f t="shared" si="31"/>
        <v>611</v>
      </c>
    </row>
    <row r="647" spans="2:11" x14ac:dyDescent="0.3">
      <c r="B647" s="253"/>
      <c r="C647" s="255"/>
      <c r="D647" s="179"/>
      <c r="E647" s="88"/>
      <c r="F647" s="180" t="s">
        <v>148</v>
      </c>
      <c r="G647" s="1181"/>
      <c r="H647" s="1181">
        <v>1</v>
      </c>
      <c r="I647" s="1192">
        <f t="shared" si="32"/>
        <v>204</v>
      </c>
      <c r="J647" s="1179">
        <v>3</v>
      </c>
      <c r="K647" s="1193">
        <f t="shared" si="31"/>
        <v>611</v>
      </c>
    </row>
    <row r="648" spans="2:11" x14ac:dyDescent="0.3">
      <c r="B648" s="253"/>
      <c r="C648" s="255"/>
      <c r="D648" s="179">
        <v>2133</v>
      </c>
      <c r="E648" s="88" t="s">
        <v>813</v>
      </c>
      <c r="F648" s="180">
        <v>290</v>
      </c>
      <c r="G648" s="1181"/>
      <c r="H648" s="1181">
        <v>1</v>
      </c>
      <c r="I648" s="1192">
        <f t="shared" si="32"/>
        <v>204</v>
      </c>
      <c r="J648" s="1179">
        <v>3</v>
      </c>
      <c r="K648" s="1193">
        <f t="shared" si="31"/>
        <v>611</v>
      </c>
    </row>
    <row r="649" spans="2:11" x14ac:dyDescent="0.3">
      <c r="B649" s="253"/>
      <c r="C649" s="255"/>
      <c r="D649" s="179"/>
      <c r="E649" s="88"/>
      <c r="F649" s="180" t="s">
        <v>814</v>
      </c>
      <c r="G649" s="1181"/>
      <c r="H649" s="1181">
        <v>1</v>
      </c>
      <c r="I649" s="1192">
        <f t="shared" si="32"/>
        <v>204</v>
      </c>
      <c r="J649" s="1179">
        <v>3</v>
      </c>
      <c r="K649" s="1193">
        <f t="shared" si="31"/>
        <v>611</v>
      </c>
    </row>
    <row r="650" spans="2:11" x14ac:dyDescent="0.3">
      <c r="B650" s="253"/>
      <c r="C650" s="255"/>
      <c r="D650" s="179"/>
      <c r="E650" s="88"/>
      <c r="F650" s="180" t="s">
        <v>815</v>
      </c>
      <c r="G650" s="1181"/>
      <c r="H650" s="1181">
        <v>1</v>
      </c>
      <c r="I650" s="1192">
        <f t="shared" si="32"/>
        <v>204</v>
      </c>
      <c r="J650" s="1179">
        <v>3</v>
      </c>
      <c r="K650" s="1193">
        <f t="shared" si="31"/>
        <v>611</v>
      </c>
    </row>
    <row r="651" spans="2:11" x14ac:dyDescent="0.3">
      <c r="B651" s="253"/>
      <c r="C651" s="255"/>
      <c r="D651" s="179"/>
      <c r="E651" s="88"/>
      <c r="F651" s="180" t="s">
        <v>816</v>
      </c>
      <c r="G651" s="1181"/>
      <c r="H651" s="1181">
        <v>1</v>
      </c>
      <c r="I651" s="1192">
        <f t="shared" si="32"/>
        <v>204</v>
      </c>
      <c r="J651" s="1179">
        <v>3</v>
      </c>
      <c r="K651" s="1193">
        <f t="shared" si="31"/>
        <v>611</v>
      </c>
    </row>
    <row r="652" spans="2:11" x14ac:dyDescent="0.3">
      <c r="B652" s="253"/>
      <c r="C652" s="255"/>
      <c r="D652" s="179">
        <v>2134</v>
      </c>
      <c r="E652" s="88" t="s">
        <v>817</v>
      </c>
      <c r="F652" s="180" t="s">
        <v>818</v>
      </c>
      <c r="G652" s="1181"/>
      <c r="H652" s="282">
        <v>1.25</v>
      </c>
      <c r="I652" s="1192">
        <f t="shared" si="32"/>
        <v>254</v>
      </c>
      <c r="J652" s="1179">
        <v>5</v>
      </c>
      <c r="K652" s="1193">
        <f t="shared" si="31"/>
        <v>1018</v>
      </c>
    </row>
    <row r="653" spans="2:11" ht="26.4" x14ac:dyDescent="0.3">
      <c r="B653" s="253"/>
      <c r="C653" s="255"/>
      <c r="D653" s="179">
        <v>2135</v>
      </c>
      <c r="E653" s="88" t="s">
        <v>819</v>
      </c>
      <c r="F653" s="180" t="s">
        <v>297</v>
      </c>
      <c r="G653" s="1181"/>
      <c r="H653" s="1181">
        <v>1</v>
      </c>
      <c r="I653" s="1192">
        <f t="shared" si="32"/>
        <v>204</v>
      </c>
      <c r="J653" s="1179">
        <v>3</v>
      </c>
      <c r="K653" s="1193">
        <f t="shared" si="31"/>
        <v>611</v>
      </c>
    </row>
    <row r="654" spans="2:11" x14ac:dyDescent="0.3">
      <c r="B654" s="253"/>
      <c r="C654" s="255"/>
      <c r="D654" s="179">
        <v>2136</v>
      </c>
      <c r="E654" s="88" t="s">
        <v>820</v>
      </c>
      <c r="F654" s="180">
        <v>126</v>
      </c>
      <c r="G654" s="1181">
        <v>1</v>
      </c>
      <c r="H654" s="282">
        <v>1.5</v>
      </c>
      <c r="I654" s="1192">
        <f t="shared" si="32"/>
        <v>305</v>
      </c>
      <c r="J654" s="1179">
        <v>5</v>
      </c>
      <c r="K654" s="1193">
        <f t="shared" si="31"/>
        <v>1018</v>
      </c>
    </row>
    <row r="655" spans="2:11" x14ac:dyDescent="0.3">
      <c r="B655" s="253"/>
      <c r="C655" s="255"/>
      <c r="D655" s="179">
        <v>2137</v>
      </c>
      <c r="E655" s="88" t="s">
        <v>821</v>
      </c>
      <c r="F655" s="180" t="s">
        <v>822</v>
      </c>
      <c r="G655" s="1181">
        <v>3</v>
      </c>
      <c r="H655" s="1181">
        <v>2</v>
      </c>
      <c r="I655" s="1192">
        <f t="shared" si="32"/>
        <v>407</v>
      </c>
      <c r="J655" s="1179">
        <v>10</v>
      </c>
      <c r="K655" s="1193">
        <f>IF($J655="","",IFERROR(ROUND($J655*PenaltyUnit,0), J655))</f>
        <v>2035</v>
      </c>
    </row>
    <row r="656" spans="2:11" x14ac:dyDescent="0.3">
      <c r="B656" s="253"/>
      <c r="C656" s="255"/>
      <c r="D656" s="179">
        <v>2138</v>
      </c>
      <c r="E656" s="88" t="s">
        <v>823</v>
      </c>
      <c r="F656" s="180" t="s">
        <v>824</v>
      </c>
      <c r="G656" s="1181"/>
      <c r="H656" s="1181">
        <v>1</v>
      </c>
      <c r="I656" s="1192">
        <f t="shared" si="32"/>
        <v>204</v>
      </c>
      <c r="J656" s="1179">
        <v>3</v>
      </c>
      <c r="K656" s="1193">
        <f t="shared" si="31"/>
        <v>611</v>
      </c>
    </row>
    <row r="657" spans="2:11" x14ac:dyDescent="0.3">
      <c r="B657" s="253"/>
      <c r="C657" s="255"/>
      <c r="D657" s="179"/>
      <c r="E657" s="88"/>
      <c r="F657" s="180" t="s">
        <v>825</v>
      </c>
      <c r="G657" s="1181"/>
      <c r="H657" s="1181">
        <v>1</v>
      </c>
      <c r="I657" s="1192">
        <f t="shared" si="32"/>
        <v>204</v>
      </c>
      <c r="J657" s="1179">
        <v>3</v>
      </c>
      <c r="K657" s="1193">
        <f t="shared" si="31"/>
        <v>611</v>
      </c>
    </row>
    <row r="658" spans="2:11" ht="26.4" x14ac:dyDescent="0.3">
      <c r="B658" s="253"/>
      <c r="C658" s="255"/>
      <c r="D658" s="179">
        <v>2139</v>
      </c>
      <c r="E658" s="88" t="s">
        <v>826</v>
      </c>
      <c r="F658" s="180">
        <v>128</v>
      </c>
      <c r="G658" s="1181"/>
      <c r="H658" s="1181">
        <v>1</v>
      </c>
      <c r="I658" s="1192">
        <f>IF($H658="","",IFERROR(ROUND($H658*PenaltyUnit,0), "n/a"))</f>
        <v>204</v>
      </c>
      <c r="J658" s="1179">
        <v>3</v>
      </c>
      <c r="K658" s="1193">
        <f t="shared" si="31"/>
        <v>611</v>
      </c>
    </row>
    <row r="659" spans="2:11" x14ac:dyDescent="0.3">
      <c r="B659" s="253"/>
      <c r="C659" s="255"/>
      <c r="D659" s="179"/>
      <c r="E659" s="88"/>
      <c r="F659" s="180" t="s">
        <v>827</v>
      </c>
      <c r="G659" s="185"/>
      <c r="H659" s="1181">
        <v>1</v>
      </c>
      <c r="I659" s="1192">
        <f t="shared" si="32"/>
        <v>204</v>
      </c>
      <c r="J659" s="1179">
        <v>3</v>
      </c>
      <c r="K659" s="1193">
        <f t="shared" si="31"/>
        <v>611</v>
      </c>
    </row>
    <row r="660" spans="2:11" x14ac:dyDescent="0.3">
      <c r="B660" s="253"/>
      <c r="C660" s="255"/>
      <c r="D660" s="179">
        <v>2140</v>
      </c>
      <c r="E660" s="88" t="s">
        <v>828</v>
      </c>
      <c r="F660" s="180" t="s">
        <v>829</v>
      </c>
      <c r="G660" s="185"/>
      <c r="H660" s="1181">
        <v>1</v>
      </c>
      <c r="I660" s="1192">
        <f t="shared" si="32"/>
        <v>204</v>
      </c>
      <c r="J660" s="1179">
        <v>3</v>
      </c>
      <c r="K660" s="1193">
        <f t="shared" si="31"/>
        <v>611</v>
      </c>
    </row>
    <row r="661" spans="2:11" x14ac:dyDescent="0.3">
      <c r="B661" s="253"/>
      <c r="C661" s="255"/>
      <c r="D661" s="179"/>
      <c r="E661" s="88"/>
      <c r="F661" s="180" t="s">
        <v>830</v>
      </c>
      <c r="G661" s="185"/>
      <c r="H661" s="1181">
        <v>1</v>
      </c>
      <c r="I661" s="1192">
        <f>IF($H661="","",IFERROR(ROUND($H661*PenaltyUnit,0), "n/a"))</f>
        <v>204</v>
      </c>
      <c r="J661" s="1179">
        <v>3</v>
      </c>
      <c r="K661" s="1193">
        <f>IF($J661="","",IFERROR(ROUND($J661*PenaltyUnit,0), J661))</f>
        <v>611</v>
      </c>
    </row>
    <row r="662" spans="2:11" x14ac:dyDescent="0.3">
      <c r="B662" s="253"/>
      <c r="C662" s="255"/>
      <c r="D662" s="179">
        <v>951</v>
      </c>
      <c r="E662" s="88" t="s">
        <v>831</v>
      </c>
      <c r="F662" s="180" t="s">
        <v>832</v>
      </c>
      <c r="G662" s="185"/>
      <c r="H662" s="282">
        <v>0.5</v>
      </c>
      <c r="I662" s="1192">
        <f>IF($H662="","",IFERROR(ROUND($H662*PenaltyUnit,0), "n/a"))</f>
        <v>102</v>
      </c>
      <c r="J662" s="1179">
        <v>2</v>
      </c>
      <c r="K662" s="1193">
        <f>IF($J662="","",IFERROR(ROUND($J662*PenaltyUnit,0), J662))</f>
        <v>407</v>
      </c>
    </row>
    <row r="663" spans="2:11" x14ac:dyDescent="0.3">
      <c r="B663" s="253"/>
      <c r="C663" s="255"/>
      <c r="D663" s="179">
        <v>2522</v>
      </c>
      <c r="E663" s="88" t="s">
        <v>833</v>
      </c>
      <c r="F663" s="180" t="s">
        <v>834</v>
      </c>
      <c r="G663" s="185"/>
      <c r="H663" s="1181">
        <v>1</v>
      </c>
      <c r="I663" s="1192">
        <f t="shared" si="32"/>
        <v>204</v>
      </c>
      <c r="J663" s="1179">
        <v>3</v>
      </c>
      <c r="K663" s="1193">
        <f t="shared" si="31"/>
        <v>611</v>
      </c>
    </row>
    <row r="664" spans="2:11" x14ac:dyDescent="0.3">
      <c r="B664" s="253"/>
      <c r="C664" s="255"/>
      <c r="D664" s="179">
        <v>2523</v>
      </c>
      <c r="E664" s="88" t="s">
        <v>835</v>
      </c>
      <c r="F664" s="180" t="s">
        <v>836</v>
      </c>
      <c r="G664" s="185"/>
      <c r="H664" s="1181">
        <v>1</v>
      </c>
      <c r="I664" s="1192">
        <f t="shared" si="32"/>
        <v>204</v>
      </c>
      <c r="J664" s="1179">
        <v>3</v>
      </c>
      <c r="K664" s="1193">
        <f t="shared" si="31"/>
        <v>611</v>
      </c>
    </row>
    <row r="665" spans="2:11" x14ac:dyDescent="0.3">
      <c r="B665" s="253"/>
      <c r="C665" s="255"/>
      <c r="D665" s="179"/>
      <c r="E665" s="88"/>
      <c r="F665" s="180" t="s">
        <v>837</v>
      </c>
      <c r="G665" s="1181"/>
      <c r="H665" s="1181">
        <v>1</v>
      </c>
      <c r="I665" s="1192">
        <f t="shared" si="32"/>
        <v>204</v>
      </c>
      <c r="J665" s="1179">
        <v>3</v>
      </c>
      <c r="K665" s="1193">
        <f t="shared" si="31"/>
        <v>611</v>
      </c>
    </row>
    <row r="666" spans="2:11" x14ac:dyDescent="0.3">
      <c r="B666" s="253"/>
      <c r="C666" s="255"/>
      <c r="D666" s="179">
        <v>2524</v>
      </c>
      <c r="E666" s="88" t="s">
        <v>838</v>
      </c>
      <c r="F666" s="180">
        <v>150</v>
      </c>
      <c r="G666" s="1181"/>
      <c r="H666" s="1181">
        <v>1</v>
      </c>
      <c r="I666" s="1192">
        <f t="shared" si="32"/>
        <v>204</v>
      </c>
      <c r="J666" s="1179">
        <v>3</v>
      </c>
      <c r="K666" s="1193">
        <f t="shared" si="31"/>
        <v>611</v>
      </c>
    </row>
    <row r="667" spans="2:11" x14ac:dyDescent="0.3">
      <c r="B667" s="253"/>
      <c r="C667" s="255"/>
      <c r="D667" s="179">
        <v>2525</v>
      </c>
      <c r="E667" s="88" t="s">
        <v>839</v>
      </c>
      <c r="F667" s="180" t="s">
        <v>840</v>
      </c>
      <c r="G667" s="1181"/>
      <c r="H667" s="1181">
        <v>2</v>
      </c>
      <c r="I667" s="1192">
        <f t="shared" si="32"/>
        <v>407</v>
      </c>
      <c r="J667" s="1179">
        <v>10</v>
      </c>
      <c r="K667" s="1193">
        <f t="shared" si="31"/>
        <v>2035</v>
      </c>
    </row>
    <row r="668" spans="2:11" x14ac:dyDescent="0.3">
      <c r="B668" s="253"/>
      <c r="C668" s="255"/>
      <c r="D668" s="179">
        <v>2527</v>
      </c>
      <c r="E668" s="88" t="s">
        <v>841</v>
      </c>
      <c r="F668" s="180" t="s">
        <v>842</v>
      </c>
      <c r="G668" s="1181">
        <v>3</v>
      </c>
      <c r="H668" s="282">
        <v>1.75</v>
      </c>
      <c r="I668" s="1192">
        <f t="shared" si="32"/>
        <v>356</v>
      </c>
      <c r="J668" s="1179">
        <v>5</v>
      </c>
      <c r="K668" s="1193">
        <f t="shared" si="31"/>
        <v>1018</v>
      </c>
    </row>
    <row r="669" spans="2:11" x14ac:dyDescent="0.3">
      <c r="B669" s="253"/>
      <c r="C669" s="255"/>
      <c r="D669" s="179">
        <v>8352</v>
      </c>
      <c r="E669" s="88" t="s">
        <v>843</v>
      </c>
      <c r="F669" s="180" t="s">
        <v>844</v>
      </c>
      <c r="G669" s="1181"/>
      <c r="H669" s="282">
        <v>1.5</v>
      </c>
      <c r="I669" s="1192">
        <f t="shared" si="32"/>
        <v>305</v>
      </c>
      <c r="J669" s="1179">
        <v>5</v>
      </c>
      <c r="K669" s="1193">
        <f t="shared" si="31"/>
        <v>1018</v>
      </c>
    </row>
    <row r="670" spans="2:11" x14ac:dyDescent="0.3">
      <c r="B670" s="253"/>
      <c r="C670" s="255"/>
      <c r="D670" s="179">
        <v>8378</v>
      </c>
      <c r="E670" s="88" t="s">
        <v>845</v>
      </c>
      <c r="F670" s="180" t="s">
        <v>846</v>
      </c>
      <c r="G670" s="1181"/>
      <c r="H670" s="1181">
        <v>1</v>
      </c>
      <c r="I670" s="1192">
        <f t="shared" si="32"/>
        <v>204</v>
      </c>
      <c r="J670" s="1179">
        <v>3</v>
      </c>
      <c r="K670" s="1193">
        <f t="shared" si="31"/>
        <v>611</v>
      </c>
    </row>
    <row r="671" spans="2:11" x14ac:dyDescent="0.3">
      <c r="B671" s="253"/>
      <c r="C671" s="255"/>
      <c r="D671" s="179"/>
      <c r="E671" s="88"/>
      <c r="F671" s="180" t="s">
        <v>847</v>
      </c>
      <c r="G671" s="1181"/>
      <c r="H671" s="1181">
        <v>1</v>
      </c>
      <c r="I671" s="1192">
        <f t="shared" si="32"/>
        <v>204</v>
      </c>
      <c r="J671" s="1179">
        <v>3</v>
      </c>
      <c r="K671" s="1193">
        <f t="shared" si="31"/>
        <v>611</v>
      </c>
    </row>
    <row r="672" spans="2:11" x14ac:dyDescent="0.3">
      <c r="B672" s="253"/>
      <c r="C672" s="255"/>
      <c r="D672" s="179"/>
      <c r="E672" s="88"/>
      <c r="F672" s="180" t="s">
        <v>848</v>
      </c>
      <c r="G672" s="185"/>
      <c r="H672" s="1181">
        <v>1</v>
      </c>
      <c r="I672" s="1192">
        <f t="shared" si="32"/>
        <v>204</v>
      </c>
      <c r="J672" s="1179">
        <v>3</v>
      </c>
      <c r="K672" s="1193">
        <f t="shared" si="31"/>
        <v>611</v>
      </c>
    </row>
    <row r="673" spans="2:11" x14ac:dyDescent="0.3">
      <c r="B673" s="253"/>
      <c r="C673" s="255"/>
      <c r="D673" s="179"/>
      <c r="E673" s="88"/>
      <c r="F673" s="180" t="s">
        <v>849</v>
      </c>
      <c r="G673" s="185"/>
      <c r="H673" s="1181">
        <v>1</v>
      </c>
      <c r="I673" s="1192">
        <f t="shared" si="32"/>
        <v>204</v>
      </c>
      <c r="J673" s="1179">
        <v>3</v>
      </c>
      <c r="K673" s="1193">
        <f t="shared" ref="K673:K675" si="33">IF($J673="","",IFERROR(ROUND($J673*PenaltyUnit,0), J673))</f>
        <v>611</v>
      </c>
    </row>
    <row r="674" spans="2:11" x14ac:dyDescent="0.3">
      <c r="B674" s="253"/>
      <c r="C674" s="255"/>
      <c r="D674" s="179"/>
      <c r="E674" s="88"/>
      <c r="F674" s="180" t="s">
        <v>850</v>
      </c>
      <c r="G674" s="185"/>
      <c r="H674" s="1181">
        <v>1</v>
      </c>
      <c r="I674" s="1192">
        <f t="shared" si="32"/>
        <v>204</v>
      </c>
      <c r="J674" s="1179">
        <v>3</v>
      </c>
      <c r="K674" s="1193">
        <f t="shared" si="33"/>
        <v>611</v>
      </c>
    </row>
    <row r="675" spans="2:11" x14ac:dyDescent="0.3">
      <c r="B675" s="253"/>
      <c r="C675" s="256"/>
      <c r="D675" s="179"/>
      <c r="E675" s="88"/>
      <c r="F675" s="180" t="s">
        <v>851</v>
      </c>
      <c r="G675" s="185"/>
      <c r="H675" s="1181">
        <v>1</v>
      </c>
      <c r="I675" s="1192">
        <f t="shared" si="32"/>
        <v>204</v>
      </c>
      <c r="J675" s="1179">
        <v>3</v>
      </c>
      <c r="K675" s="1193">
        <f t="shared" si="33"/>
        <v>611</v>
      </c>
    </row>
    <row r="676" spans="2:11" ht="19.95" customHeight="1" x14ac:dyDescent="0.3">
      <c r="B676" s="251"/>
      <c r="C676" s="826" t="s">
        <v>852</v>
      </c>
      <c r="D676" s="827"/>
      <c r="E676" s="827"/>
      <c r="F676" s="827"/>
      <c r="G676" s="827"/>
      <c r="H676" s="827"/>
      <c r="I676" s="827"/>
      <c r="J676" s="827"/>
      <c r="K676" s="828"/>
    </row>
    <row r="677" spans="2:11" x14ac:dyDescent="0.3">
      <c r="B677" s="253"/>
      <c r="C677" s="254"/>
      <c r="D677" s="179">
        <v>2041</v>
      </c>
      <c r="E677" s="88" t="s">
        <v>853</v>
      </c>
      <c r="F677" s="180" t="s">
        <v>230</v>
      </c>
      <c r="G677" s="1181">
        <v>2</v>
      </c>
      <c r="H677" s="1181">
        <v>2</v>
      </c>
      <c r="I677" s="1192">
        <f t="shared" si="32"/>
        <v>407</v>
      </c>
      <c r="J677" s="1179">
        <v>10</v>
      </c>
      <c r="K677" s="1193">
        <f t="shared" ref="K677:K745" si="34">IF($J677="","",IFERROR(ROUND($J677*PenaltyUnit,0), J677))</f>
        <v>2035</v>
      </c>
    </row>
    <row r="678" spans="2:11" x14ac:dyDescent="0.3">
      <c r="B678" s="253"/>
      <c r="C678" s="255"/>
      <c r="D678" s="179"/>
      <c r="E678" s="88"/>
      <c r="F678" s="180" t="s">
        <v>854</v>
      </c>
      <c r="G678" s="1181">
        <v>2</v>
      </c>
      <c r="H678" s="1181">
        <v>2</v>
      </c>
      <c r="I678" s="1192">
        <f t="shared" si="32"/>
        <v>407</v>
      </c>
      <c r="J678" s="1179">
        <v>10</v>
      </c>
      <c r="K678" s="1193">
        <f t="shared" si="34"/>
        <v>2035</v>
      </c>
    </row>
    <row r="679" spans="2:11" x14ac:dyDescent="0.3">
      <c r="B679" s="253"/>
      <c r="C679" s="255"/>
      <c r="D679" s="179">
        <v>2042</v>
      </c>
      <c r="E679" s="88" t="s">
        <v>855</v>
      </c>
      <c r="F679" s="180" t="s">
        <v>856</v>
      </c>
      <c r="G679" s="1181">
        <v>2</v>
      </c>
      <c r="H679" s="1181">
        <v>2</v>
      </c>
      <c r="I679" s="1192">
        <f t="shared" si="32"/>
        <v>407</v>
      </c>
      <c r="J679" s="1179">
        <v>10</v>
      </c>
      <c r="K679" s="1193">
        <f t="shared" si="34"/>
        <v>2035</v>
      </c>
    </row>
    <row r="680" spans="2:11" x14ac:dyDescent="0.3">
      <c r="B680" s="253"/>
      <c r="C680" s="255"/>
      <c r="D680" s="179"/>
      <c r="E680" s="88"/>
      <c r="F680" s="180" t="s">
        <v>857</v>
      </c>
      <c r="G680" s="1181">
        <v>2</v>
      </c>
      <c r="H680" s="1181">
        <v>2</v>
      </c>
      <c r="I680" s="1192">
        <f t="shared" si="32"/>
        <v>407</v>
      </c>
      <c r="J680" s="1179">
        <v>10</v>
      </c>
      <c r="K680" s="1193">
        <f t="shared" si="34"/>
        <v>2035</v>
      </c>
    </row>
    <row r="681" spans="2:11" x14ac:dyDescent="0.3">
      <c r="B681" s="253"/>
      <c r="C681" s="255"/>
      <c r="D681" s="179">
        <v>2043</v>
      </c>
      <c r="E681" s="88" t="s">
        <v>858</v>
      </c>
      <c r="F681" s="180" t="s">
        <v>859</v>
      </c>
      <c r="G681" s="1181">
        <v>2</v>
      </c>
      <c r="H681" s="282">
        <v>1.5</v>
      </c>
      <c r="I681" s="1192">
        <f t="shared" si="32"/>
        <v>305</v>
      </c>
      <c r="J681" s="1179">
        <v>5</v>
      </c>
      <c r="K681" s="1193">
        <f t="shared" si="34"/>
        <v>1018</v>
      </c>
    </row>
    <row r="682" spans="2:11" x14ac:dyDescent="0.3">
      <c r="B682" s="253"/>
      <c r="C682" s="255"/>
      <c r="D682" s="179">
        <v>2044</v>
      </c>
      <c r="E682" s="88" t="s">
        <v>860</v>
      </c>
      <c r="F682" s="180">
        <v>145</v>
      </c>
      <c r="G682" s="1181">
        <v>2</v>
      </c>
      <c r="H682" s="1181">
        <v>2</v>
      </c>
      <c r="I682" s="1192">
        <f t="shared" si="32"/>
        <v>407</v>
      </c>
      <c r="J682" s="1179">
        <v>10</v>
      </c>
      <c r="K682" s="1193">
        <f t="shared" si="34"/>
        <v>2035</v>
      </c>
    </row>
    <row r="683" spans="2:11" x14ac:dyDescent="0.3">
      <c r="B683" s="253"/>
      <c r="C683" s="255"/>
      <c r="D683" s="179">
        <v>8347</v>
      </c>
      <c r="E683" s="88" t="s">
        <v>861</v>
      </c>
      <c r="F683" s="180" t="s">
        <v>862</v>
      </c>
      <c r="G683" s="1181">
        <v>2</v>
      </c>
      <c r="H683" s="1181">
        <v>2</v>
      </c>
      <c r="I683" s="1192">
        <f t="shared" si="32"/>
        <v>407</v>
      </c>
      <c r="J683" s="1179">
        <v>10</v>
      </c>
      <c r="K683" s="1193">
        <f t="shared" si="34"/>
        <v>2035</v>
      </c>
    </row>
    <row r="684" spans="2:11" x14ac:dyDescent="0.3">
      <c r="B684" s="253"/>
      <c r="C684" s="255"/>
      <c r="D684" s="179"/>
      <c r="E684" s="88"/>
      <c r="F684" s="180" t="s">
        <v>863</v>
      </c>
      <c r="G684" s="1181">
        <v>2</v>
      </c>
      <c r="H684" s="1181">
        <v>2</v>
      </c>
      <c r="I684" s="1192">
        <f t="shared" si="32"/>
        <v>407</v>
      </c>
      <c r="J684" s="1179">
        <v>10</v>
      </c>
      <c r="K684" s="1193">
        <f t="shared" si="34"/>
        <v>2035</v>
      </c>
    </row>
    <row r="685" spans="2:11" x14ac:dyDescent="0.3">
      <c r="B685" s="253"/>
      <c r="C685" s="255"/>
      <c r="D685" s="179">
        <v>8349</v>
      </c>
      <c r="E685" s="88" t="s">
        <v>864</v>
      </c>
      <c r="F685" s="180">
        <v>144</v>
      </c>
      <c r="G685" s="1181">
        <v>2</v>
      </c>
      <c r="H685" s="1181">
        <v>2</v>
      </c>
      <c r="I685" s="1192">
        <f>IF($H685="","",IFERROR(ROUND($H685*PenaltyUnit,0), "n/a"))</f>
        <v>407</v>
      </c>
      <c r="J685" s="1179">
        <v>10</v>
      </c>
      <c r="K685" s="1193">
        <f>IF($J685="","",IFERROR(ROUND($J685*PenaltyUnit,0), J685))</f>
        <v>2035</v>
      </c>
    </row>
    <row r="686" spans="2:11" x14ac:dyDescent="0.3">
      <c r="B686" s="253"/>
      <c r="C686" s="255"/>
      <c r="D686" s="179">
        <v>8395</v>
      </c>
      <c r="E686" s="88" t="s">
        <v>865</v>
      </c>
      <c r="F686" s="180" t="s">
        <v>866</v>
      </c>
      <c r="G686" s="1181">
        <v>2</v>
      </c>
      <c r="H686" s="1181">
        <v>2</v>
      </c>
      <c r="I686" s="1192">
        <f>IF($H686="","",IFERROR(ROUND($H686*PenaltyUnit,0), "n/a"))</f>
        <v>407</v>
      </c>
      <c r="J686" s="1179">
        <v>10</v>
      </c>
      <c r="K686" s="1193">
        <f>IF($J686="","",IFERROR(ROUND($J685*PenaltyUnit,0), J686))</f>
        <v>2035</v>
      </c>
    </row>
    <row r="687" spans="2:11" x14ac:dyDescent="0.3">
      <c r="B687" s="253"/>
      <c r="C687" s="255"/>
      <c r="D687" s="179"/>
      <c r="E687" s="88"/>
      <c r="F687" s="180" t="s">
        <v>867</v>
      </c>
      <c r="G687" s="1181"/>
      <c r="H687" s="1181">
        <v>2</v>
      </c>
      <c r="I687" s="1192">
        <f>IF($H687="","",IFERROR(ROUND($H687*PenaltyUnit,0), "n/a"))</f>
        <v>407</v>
      </c>
      <c r="J687" s="1179">
        <v>10</v>
      </c>
      <c r="K687" s="1193">
        <f>IF($J687="","",IFERROR(ROUND($J686*PenaltyUnit,0), J687))</f>
        <v>2035</v>
      </c>
    </row>
    <row r="688" spans="2:11" x14ac:dyDescent="0.3">
      <c r="B688" s="253"/>
      <c r="C688" s="256"/>
      <c r="D688" s="179">
        <v>8354</v>
      </c>
      <c r="E688" s="88" t="s">
        <v>868</v>
      </c>
      <c r="F688" s="180" t="s">
        <v>869</v>
      </c>
      <c r="G688" s="185"/>
      <c r="H688" s="1181">
        <v>2</v>
      </c>
      <c r="I688" s="1192">
        <f>IF($H688="","",IFERROR(ROUND($H688*PenaltyUnit,0), "n/a"))</f>
        <v>407</v>
      </c>
      <c r="J688" s="1179">
        <v>10</v>
      </c>
      <c r="K688" s="1193">
        <f t="shared" si="34"/>
        <v>2035</v>
      </c>
    </row>
    <row r="689" spans="2:11" ht="19.95" customHeight="1" x14ac:dyDescent="0.3">
      <c r="B689" s="251"/>
      <c r="C689" s="826" t="s">
        <v>870</v>
      </c>
      <c r="D689" s="827"/>
      <c r="E689" s="827"/>
      <c r="F689" s="827"/>
      <c r="G689" s="827"/>
      <c r="H689" s="827"/>
      <c r="I689" s="827"/>
      <c r="J689" s="827"/>
      <c r="K689" s="828"/>
    </row>
    <row r="690" spans="2:11" x14ac:dyDescent="0.3">
      <c r="B690" s="253"/>
      <c r="C690" s="254"/>
      <c r="D690" s="179">
        <v>620</v>
      </c>
      <c r="E690" s="88" t="s">
        <v>871</v>
      </c>
      <c r="F690" s="180" t="s">
        <v>872</v>
      </c>
      <c r="G690" s="185"/>
      <c r="H690" s="1181">
        <v>1</v>
      </c>
      <c r="I690" s="1192">
        <f>IF($H690="","",IFERROR(ROUND($H690*PenaltyUnit,0), "n/a"))</f>
        <v>204</v>
      </c>
      <c r="J690" s="1179">
        <v>3</v>
      </c>
      <c r="K690" s="1193">
        <f>IF($J690="","",IFERROR(ROUND($J690*PenaltyUnit,0), J690))</f>
        <v>611</v>
      </c>
    </row>
    <row r="691" spans="2:11" x14ac:dyDescent="0.3">
      <c r="B691" s="253"/>
      <c r="C691" s="255"/>
      <c r="D691" s="179">
        <v>621</v>
      </c>
      <c r="E691" s="88" t="s">
        <v>873</v>
      </c>
      <c r="F691" s="180" t="s">
        <v>574</v>
      </c>
      <c r="G691" s="185"/>
      <c r="H691" s="282">
        <v>0.2</v>
      </c>
      <c r="I691" s="1192">
        <f t="shared" ref="I691:I754" si="35">IF($H691="","",IFERROR(ROUND($H691*PenaltyUnit,0), "n/a"))</f>
        <v>41</v>
      </c>
      <c r="J691" s="1179">
        <v>3</v>
      </c>
      <c r="K691" s="1193">
        <f t="shared" si="34"/>
        <v>611</v>
      </c>
    </row>
    <row r="692" spans="2:11" ht="26.4" x14ac:dyDescent="0.3">
      <c r="B692" s="253"/>
      <c r="C692" s="255"/>
      <c r="D692" s="179">
        <v>622</v>
      </c>
      <c r="E692" s="88" t="s">
        <v>874</v>
      </c>
      <c r="F692" s="180" t="s">
        <v>875</v>
      </c>
      <c r="G692" s="185"/>
      <c r="H692" s="282">
        <v>0.6</v>
      </c>
      <c r="I692" s="1192">
        <f t="shared" si="35"/>
        <v>122</v>
      </c>
      <c r="J692" s="1179">
        <v>3</v>
      </c>
      <c r="K692" s="1193">
        <f t="shared" si="34"/>
        <v>611</v>
      </c>
    </row>
    <row r="693" spans="2:11" x14ac:dyDescent="0.3">
      <c r="B693" s="253"/>
      <c r="C693" s="255"/>
      <c r="D693" s="179">
        <v>623</v>
      </c>
      <c r="E693" s="88" t="s">
        <v>876</v>
      </c>
      <c r="F693" s="180" t="s">
        <v>877</v>
      </c>
      <c r="G693" s="185"/>
      <c r="H693" s="282">
        <v>0.6</v>
      </c>
      <c r="I693" s="1192">
        <f t="shared" si="35"/>
        <v>122</v>
      </c>
      <c r="J693" s="1179">
        <v>3</v>
      </c>
      <c r="K693" s="1193">
        <f t="shared" si="34"/>
        <v>611</v>
      </c>
    </row>
    <row r="694" spans="2:11" x14ac:dyDescent="0.3">
      <c r="B694" s="253"/>
      <c r="C694" s="255"/>
      <c r="D694" s="179">
        <v>2575</v>
      </c>
      <c r="E694" s="88" t="s">
        <v>878</v>
      </c>
      <c r="F694" s="180" t="s">
        <v>879</v>
      </c>
      <c r="G694" s="185"/>
      <c r="H694" s="282">
        <v>0.6</v>
      </c>
      <c r="I694" s="1192">
        <f t="shared" si="35"/>
        <v>122</v>
      </c>
      <c r="J694" s="1179">
        <v>3</v>
      </c>
      <c r="K694" s="1193">
        <f t="shared" si="34"/>
        <v>611</v>
      </c>
    </row>
    <row r="695" spans="2:11" x14ac:dyDescent="0.3">
      <c r="B695" s="253"/>
      <c r="C695" s="255"/>
      <c r="D695" s="179">
        <v>624</v>
      </c>
      <c r="E695" s="88" t="s">
        <v>880</v>
      </c>
      <c r="F695" s="180" t="s">
        <v>881</v>
      </c>
      <c r="G695" s="185"/>
      <c r="H695" s="1181">
        <v>1</v>
      </c>
      <c r="I695" s="1192">
        <f t="shared" si="35"/>
        <v>204</v>
      </c>
      <c r="J695" s="1179">
        <v>3</v>
      </c>
      <c r="K695" s="1193">
        <f t="shared" si="34"/>
        <v>611</v>
      </c>
    </row>
    <row r="696" spans="2:11" x14ac:dyDescent="0.3">
      <c r="B696" s="253"/>
      <c r="C696" s="255"/>
      <c r="D696" s="179">
        <v>625</v>
      </c>
      <c r="E696" s="88" t="s">
        <v>882</v>
      </c>
      <c r="F696" s="180" t="s">
        <v>883</v>
      </c>
      <c r="G696" s="185"/>
      <c r="H696" s="282">
        <v>0.6</v>
      </c>
      <c r="I696" s="1192">
        <f t="shared" si="35"/>
        <v>122</v>
      </c>
      <c r="J696" s="1179">
        <v>3</v>
      </c>
      <c r="K696" s="1193">
        <f t="shared" si="34"/>
        <v>611</v>
      </c>
    </row>
    <row r="697" spans="2:11" x14ac:dyDescent="0.3">
      <c r="B697" s="253"/>
      <c r="C697" s="255"/>
      <c r="D697" s="179">
        <v>626</v>
      </c>
      <c r="E697" s="88" t="s">
        <v>884</v>
      </c>
      <c r="F697" s="180" t="s">
        <v>885</v>
      </c>
      <c r="G697" s="185"/>
      <c r="H697" s="282">
        <v>0.6</v>
      </c>
      <c r="I697" s="1192">
        <f t="shared" si="35"/>
        <v>122</v>
      </c>
      <c r="J697" s="1179">
        <v>3</v>
      </c>
      <c r="K697" s="1193">
        <f t="shared" si="34"/>
        <v>611</v>
      </c>
    </row>
    <row r="698" spans="2:11" x14ac:dyDescent="0.3">
      <c r="B698" s="253"/>
      <c r="C698" s="255"/>
      <c r="D698" s="179">
        <v>627</v>
      </c>
      <c r="E698" s="88" t="s">
        <v>886</v>
      </c>
      <c r="F698" s="180" t="s">
        <v>887</v>
      </c>
      <c r="G698" s="185"/>
      <c r="H698" s="282">
        <v>0.6</v>
      </c>
      <c r="I698" s="1192">
        <f t="shared" si="35"/>
        <v>122</v>
      </c>
      <c r="J698" s="1179">
        <v>3</v>
      </c>
      <c r="K698" s="1193">
        <f t="shared" si="34"/>
        <v>611</v>
      </c>
    </row>
    <row r="699" spans="2:11" x14ac:dyDescent="0.3">
      <c r="B699" s="253"/>
      <c r="C699" s="255"/>
      <c r="D699" s="179">
        <v>701</v>
      </c>
      <c r="E699" s="88" t="s">
        <v>888</v>
      </c>
      <c r="F699" s="180" t="s">
        <v>889</v>
      </c>
      <c r="G699" s="185"/>
      <c r="H699" s="282">
        <v>0.2</v>
      </c>
      <c r="I699" s="1192">
        <f t="shared" si="35"/>
        <v>41</v>
      </c>
      <c r="J699" s="1179">
        <v>2</v>
      </c>
      <c r="K699" s="1193">
        <f t="shared" si="34"/>
        <v>407</v>
      </c>
    </row>
    <row r="700" spans="2:11" x14ac:dyDescent="0.3">
      <c r="B700" s="253"/>
      <c r="C700" s="255"/>
      <c r="D700" s="179">
        <v>702</v>
      </c>
      <c r="E700" s="88" t="s">
        <v>890</v>
      </c>
      <c r="F700" s="180" t="s">
        <v>891</v>
      </c>
      <c r="G700" s="185"/>
      <c r="H700" s="282">
        <v>0.2</v>
      </c>
      <c r="I700" s="1192">
        <f t="shared" si="35"/>
        <v>41</v>
      </c>
      <c r="J700" s="1179">
        <v>2</v>
      </c>
      <c r="K700" s="1193">
        <f t="shared" si="34"/>
        <v>407</v>
      </c>
    </row>
    <row r="701" spans="2:11" x14ac:dyDescent="0.3">
      <c r="B701" s="253"/>
      <c r="C701" s="255"/>
      <c r="D701" s="179">
        <v>704</v>
      </c>
      <c r="E701" s="88" t="s">
        <v>892</v>
      </c>
      <c r="F701" s="180">
        <v>201</v>
      </c>
      <c r="G701" s="185"/>
      <c r="H701" s="282">
        <v>0.2</v>
      </c>
      <c r="I701" s="1192">
        <f t="shared" si="35"/>
        <v>41</v>
      </c>
      <c r="J701" s="1179">
        <v>2</v>
      </c>
      <c r="K701" s="1193">
        <f t="shared" si="34"/>
        <v>407</v>
      </c>
    </row>
    <row r="702" spans="2:11" x14ac:dyDescent="0.3">
      <c r="B702" s="253"/>
      <c r="C702" s="255"/>
      <c r="D702" s="179">
        <v>705</v>
      </c>
      <c r="E702" s="88" t="s">
        <v>893</v>
      </c>
      <c r="F702" s="180">
        <v>202</v>
      </c>
      <c r="G702" s="185"/>
      <c r="H702" s="282">
        <v>0.2</v>
      </c>
      <c r="I702" s="1192">
        <f t="shared" si="35"/>
        <v>41</v>
      </c>
      <c r="J702" s="1179">
        <v>2</v>
      </c>
      <c r="K702" s="1193">
        <f t="shared" si="34"/>
        <v>407</v>
      </c>
    </row>
    <row r="703" spans="2:11" x14ac:dyDescent="0.3">
      <c r="B703" s="253"/>
      <c r="C703" s="255"/>
      <c r="D703" s="179">
        <v>706</v>
      </c>
      <c r="E703" s="88" t="s">
        <v>894</v>
      </c>
      <c r="F703" s="180" t="s">
        <v>895</v>
      </c>
      <c r="G703" s="185"/>
      <c r="H703" s="282">
        <v>0.2</v>
      </c>
      <c r="I703" s="1192">
        <f t="shared" si="35"/>
        <v>41</v>
      </c>
      <c r="J703" s="1179">
        <v>2</v>
      </c>
      <c r="K703" s="1193">
        <f t="shared" si="34"/>
        <v>407</v>
      </c>
    </row>
    <row r="704" spans="2:11" x14ac:dyDescent="0.3">
      <c r="B704" s="253"/>
      <c r="C704" s="255"/>
      <c r="D704" s="179">
        <v>707</v>
      </c>
      <c r="E704" s="88" t="s">
        <v>896</v>
      </c>
      <c r="F704" s="180" t="s">
        <v>897</v>
      </c>
      <c r="G704" s="185"/>
      <c r="H704" s="282">
        <v>0.2</v>
      </c>
      <c r="I704" s="1192">
        <f t="shared" si="35"/>
        <v>41</v>
      </c>
      <c r="J704" s="1179">
        <v>2</v>
      </c>
      <c r="K704" s="1193">
        <f t="shared" si="34"/>
        <v>407</v>
      </c>
    </row>
    <row r="705" spans="2:11" x14ac:dyDescent="0.3">
      <c r="B705" s="253"/>
      <c r="C705" s="255"/>
      <c r="D705" s="179">
        <v>708</v>
      </c>
      <c r="E705" s="88" t="s">
        <v>898</v>
      </c>
      <c r="F705" s="180" t="s">
        <v>897</v>
      </c>
      <c r="G705" s="185"/>
      <c r="H705" s="282">
        <v>0.2</v>
      </c>
      <c r="I705" s="1192">
        <f t="shared" si="35"/>
        <v>41</v>
      </c>
      <c r="J705" s="1179">
        <v>2</v>
      </c>
      <c r="K705" s="1193">
        <f t="shared" si="34"/>
        <v>407</v>
      </c>
    </row>
    <row r="706" spans="2:11" x14ac:dyDescent="0.3">
      <c r="B706" s="253"/>
      <c r="C706" s="255"/>
      <c r="D706" s="179">
        <v>711</v>
      </c>
      <c r="E706" s="88" t="s">
        <v>899</v>
      </c>
      <c r="F706" s="180" t="s">
        <v>900</v>
      </c>
      <c r="G706" s="185"/>
      <c r="H706" s="282">
        <v>0.2</v>
      </c>
      <c r="I706" s="1192">
        <f t="shared" si="35"/>
        <v>41</v>
      </c>
      <c r="J706" s="1179">
        <v>3</v>
      </c>
      <c r="K706" s="1193">
        <f t="shared" si="34"/>
        <v>611</v>
      </c>
    </row>
    <row r="707" spans="2:11" x14ac:dyDescent="0.3">
      <c r="B707" s="253"/>
      <c r="C707" s="255"/>
      <c r="D707" s="179">
        <v>712</v>
      </c>
      <c r="E707" s="88" t="s">
        <v>901</v>
      </c>
      <c r="F707" s="180" t="s">
        <v>902</v>
      </c>
      <c r="G707" s="185"/>
      <c r="H707" s="282">
        <v>0.2</v>
      </c>
      <c r="I707" s="1192">
        <f t="shared" si="35"/>
        <v>41</v>
      </c>
      <c r="J707" s="1179">
        <v>3</v>
      </c>
      <c r="K707" s="1193">
        <f t="shared" si="34"/>
        <v>611</v>
      </c>
    </row>
    <row r="708" spans="2:11" x14ac:dyDescent="0.3">
      <c r="B708" s="253"/>
      <c r="C708" s="255"/>
      <c r="D708" s="179">
        <v>713</v>
      </c>
      <c r="E708" s="88" t="s">
        <v>903</v>
      </c>
      <c r="F708" s="180" t="s">
        <v>902</v>
      </c>
      <c r="G708" s="185"/>
      <c r="H708" s="282">
        <v>0.2</v>
      </c>
      <c r="I708" s="1192">
        <f t="shared" si="35"/>
        <v>41</v>
      </c>
      <c r="J708" s="1179">
        <v>3</v>
      </c>
      <c r="K708" s="1193">
        <f t="shared" si="34"/>
        <v>611</v>
      </c>
    </row>
    <row r="709" spans="2:11" x14ac:dyDescent="0.3">
      <c r="B709" s="253"/>
      <c r="C709" s="255"/>
      <c r="D709" s="179">
        <v>715</v>
      </c>
      <c r="E709" s="88" t="s">
        <v>904</v>
      </c>
      <c r="F709" s="180" t="s">
        <v>905</v>
      </c>
      <c r="G709" s="185"/>
      <c r="H709" s="282">
        <v>0.6</v>
      </c>
      <c r="I709" s="1192">
        <f t="shared" si="35"/>
        <v>122</v>
      </c>
      <c r="J709" s="1179">
        <v>3</v>
      </c>
      <c r="K709" s="1193">
        <f t="shared" si="34"/>
        <v>611</v>
      </c>
    </row>
    <row r="710" spans="2:11" x14ac:dyDescent="0.3">
      <c r="B710" s="253"/>
      <c r="C710" s="255"/>
      <c r="D710" s="179">
        <v>716</v>
      </c>
      <c r="E710" s="88" t="s">
        <v>906</v>
      </c>
      <c r="F710" s="180" t="s">
        <v>905</v>
      </c>
      <c r="G710" s="185"/>
      <c r="H710" s="282">
        <v>0.6</v>
      </c>
      <c r="I710" s="1192">
        <f t="shared" si="35"/>
        <v>122</v>
      </c>
      <c r="J710" s="1179">
        <v>3</v>
      </c>
      <c r="K710" s="1193">
        <f t="shared" si="34"/>
        <v>611</v>
      </c>
    </row>
    <row r="711" spans="2:11" x14ac:dyDescent="0.3">
      <c r="B711" s="253"/>
      <c r="C711" s="255"/>
      <c r="D711" s="179">
        <v>717</v>
      </c>
      <c r="E711" s="88" t="s">
        <v>907</v>
      </c>
      <c r="F711" s="180" t="s">
        <v>905</v>
      </c>
      <c r="G711" s="185"/>
      <c r="H711" s="282">
        <v>0.6</v>
      </c>
      <c r="I711" s="1192">
        <f t="shared" si="35"/>
        <v>122</v>
      </c>
      <c r="J711" s="1179">
        <v>3</v>
      </c>
      <c r="K711" s="1193">
        <f t="shared" si="34"/>
        <v>611</v>
      </c>
    </row>
    <row r="712" spans="2:11" x14ac:dyDescent="0.3">
      <c r="B712" s="253"/>
      <c r="C712" s="255"/>
      <c r="D712" s="179">
        <v>718</v>
      </c>
      <c r="E712" s="88" t="s">
        <v>908</v>
      </c>
      <c r="F712" s="180" t="s">
        <v>909</v>
      </c>
      <c r="G712" s="185"/>
      <c r="H712" s="282">
        <v>0.6</v>
      </c>
      <c r="I712" s="1192">
        <f t="shared" si="35"/>
        <v>122</v>
      </c>
      <c r="J712" s="1179">
        <v>3</v>
      </c>
      <c r="K712" s="1193">
        <f t="shared" si="34"/>
        <v>611</v>
      </c>
    </row>
    <row r="713" spans="2:11" x14ac:dyDescent="0.3">
      <c r="B713" s="253"/>
      <c r="C713" s="255"/>
      <c r="D713" s="179">
        <v>719</v>
      </c>
      <c r="E713" s="88" t="s">
        <v>910</v>
      </c>
      <c r="F713" s="180" t="s">
        <v>909</v>
      </c>
      <c r="G713" s="185"/>
      <c r="H713" s="282">
        <v>0.6</v>
      </c>
      <c r="I713" s="1192">
        <f t="shared" si="35"/>
        <v>122</v>
      </c>
      <c r="J713" s="1179">
        <v>3</v>
      </c>
      <c r="K713" s="1193">
        <f t="shared" si="34"/>
        <v>611</v>
      </c>
    </row>
    <row r="714" spans="2:11" x14ac:dyDescent="0.3">
      <c r="B714" s="253"/>
      <c r="C714" s="255"/>
      <c r="D714" s="179">
        <v>720</v>
      </c>
      <c r="E714" s="88" t="s">
        <v>911</v>
      </c>
      <c r="F714" s="180" t="s">
        <v>912</v>
      </c>
      <c r="G714" s="185"/>
      <c r="H714" s="1181">
        <v>1</v>
      </c>
      <c r="I714" s="1192">
        <f t="shared" si="35"/>
        <v>204</v>
      </c>
      <c r="J714" s="1179">
        <v>2</v>
      </c>
      <c r="K714" s="1193">
        <f t="shared" si="34"/>
        <v>407</v>
      </c>
    </row>
    <row r="715" spans="2:11" x14ac:dyDescent="0.3">
      <c r="B715" s="789"/>
      <c r="C715" s="263"/>
      <c r="D715" s="189">
        <v>721</v>
      </c>
      <c r="E715" s="190" t="s">
        <v>913</v>
      </c>
      <c r="F715" s="191" t="s">
        <v>914</v>
      </c>
      <c r="G715" s="302"/>
      <c r="H715" s="1185">
        <v>1</v>
      </c>
      <c r="I715" s="1198">
        <f t="shared" si="35"/>
        <v>204</v>
      </c>
      <c r="J715" s="1186">
        <v>2</v>
      </c>
      <c r="K715" s="1194">
        <f t="shared" si="34"/>
        <v>407</v>
      </c>
    </row>
    <row r="716" spans="2:11" x14ac:dyDescent="0.3">
      <c r="B716" s="253"/>
      <c r="C716" s="255"/>
      <c r="D716" s="179">
        <v>722</v>
      </c>
      <c r="E716" s="88" t="s">
        <v>915</v>
      </c>
      <c r="F716" s="180" t="s">
        <v>916</v>
      </c>
      <c r="G716" s="185"/>
      <c r="H716" s="1181">
        <v>1</v>
      </c>
      <c r="I716" s="1192">
        <f t="shared" si="35"/>
        <v>204</v>
      </c>
      <c r="J716" s="1179">
        <v>2</v>
      </c>
      <c r="K716" s="1193">
        <f t="shared" si="34"/>
        <v>407</v>
      </c>
    </row>
    <row r="717" spans="2:11" x14ac:dyDescent="0.3">
      <c r="B717" s="253"/>
      <c r="C717" s="255"/>
      <c r="D717" s="179">
        <v>723</v>
      </c>
      <c r="E717" s="88" t="s">
        <v>917</v>
      </c>
      <c r="F717" s="180" t="s">
        <v>918</v>
      </c>
      <c r="G717" s="185"/>
      <c r="H717" s="282">
        <v>0.6</v>
      </c>
      <c r="I717" s="1192">
        <f t="shared" si="35"/>
        <v>122</v>
      </c>
      <c r="J717" s="1179">
        <v>2</v>
      </c>
      <c r="K717" s="1193">
        <f t="shared" si="34"/>
        <v>407</v>
      </c>
    </row>
    <row r="718" spans="2:11" x14ac:dyDescent="0.3">
      <c r="B718" s="253"/>
      <c r="C718" s="255"/>
      <c r="D718" s="179">
        <v>724</v>
      </c>
      <c r="E718" s="88" t="s">
        <v>919</v>
      </c>
      <c r="F718" s="180" t="s">
        <v>920</v>
      </c>
      <c r="G718" s="185"/>
      <c r="H718" s="282">
        <v>0.6</v>
      </c>
      <c r="I718" s="1192">
        <f t="shared" si="35"/>
        <v>122</v>
      </c>
      <c r="J718" s="1179">
        <v>2</v>
      </c>
      <c r="K718" s="1193">
        <f t="shared" si="34"/>
        <v>407</v>
      </c>
    </row>
    <row r="719" spans="2:11" x14ac:dyDescent="0.3">
      <c r="B719" s="253"/>
      <c r="C719" s="255"/>
      <c r="D719" s="179">
        <v>725</v>
      </c>
      <c r="E719" s="88" t="s">
        <v>921</v>
      </c>
      <c r="F719" s="180" t="s">
        <v>922</v>
      </c>
      <c r="G719" s="185"/>
      <c r="H719" s="282">
        <v>0.6</v>
      </c>
      <c r="I719" s="1192">
        <f t="shared" si="35"/>
        <v>122</v>
      </c>
      <c r="J719" s="1179">
        <v>2</v>
      </c>
      <c r="K719" s="1193">
        <f t="shared" si="34"/>
        <v>407</v>
      </c>
    </row>
    <row r="720" spans="2:11" x14ac:dyDescent="0.3">
      <c r="B720" s="253"/>
      <c r="C720" s="255"/>
      <c r="D720" s="179">
        <v>726</v>
      </c>
      <c r="E720" s="88" t="s">
        <v>923</v>
      </c>
      <c r="F720" s="180" t="s">
        <v>924</v>
      </c>
      <c r="G720" s="185"/>
      <c r="H720" s="282">
        <v>0.6</v>
      </c>
      <c r="I720" s="1192">
        <f t="shared" si="35"/>
        <v>122</v>
      </c>
      <c r="J720" s="1179">
        <v>2</v>
      </c>
      <c r="K720" s="1193">
        <f t="shared" si="34"/>
        <v>407</v>
      </c>
    </row>
    <row r="721" spans="2:11" x14ac:dyDescent="0.3">
      <c r="B721" s="253"/>
      <c r="C721" s="255"/>
      <c r="D721" s="179">
        <v>727</v>
      </c>
      <c r="E721" s="88" t="s">
        <v>925</v>
      </c>
      <c r="F721" s="180" t="s">
        <v>926</v>
      </c>
      <c r="G721" s="185"/>
      <c r="H721" s="282">
        <v>0.6</v>
      </c>
      <c r="I721" s="1192">
        <f t="shared" si="35"/>
        <v>122</v>
      </c>
      <c r="J721" s="1179">
        <v>2</v>
      </c>
      <c r="K721" s="1193">
        <f t="shared" si="34"/>
        <v>407</v>
      </c>
    </row>
    <row r="722" spans="2:11" x14ac:dyDescent="0.3">
      <c r="B722" s="253"/>
      <c r="C722" s="255"/>
      <c r="D722" s="179">
        <v>728</v>
      </c>
      <c r="E722" s="88" t="s">
        <v>927</v>
      </c>
      <c r="F722" s="180" t="s">
        <v>928</v>
      </c>
      <c r="G722" s="185"/>
      <c r="H722" s="282">
        <v>0.6</v>
      </c>
      <c r="I722" s="1192">
        <f t="shared" si="35"/>
        <v>122</v>
      </c>
      <c r="J722" s="1179">
        <v>2</v>
      </c>
      <c r="K722" s="1193">
        <f t="shared" si="34"/>
        <v>407</v>
      </c>
    </row>
    <row r="723" spans="2:11" x14ac:dyDescent="0.3">
      <c r="B723" s="253"/>
      <c r="C723" s="255"/>
      <c r="D723" s="179">
        <v>729</v>
      </c>
      <c r="E723" s="88" t="s">
        <v>929</v>
      </c>
      <c r="F723" s="180" t="s">
        <v>930</v>
      </c>
      <c r="G723" s="185"/>
      <c r="H723" s="282">
        <v>0.6</v>
      </c>
      <c r="I723" s="1192">
        <f t="shared" si="35"/>
        <v>122</v>
      </c>
      <c r="J723" s="1179">
        <v>3</v>
      </c>
      <c r="K723" s="1193">
        <f t="shared" si="34"/>
        <v>611</v>
      </c>
    </row>
    <row r="724" spans="2:11" x14ac:dyDescent="0.3">
      <c r="B724" s="253"/>
      <c r="C724" s="255"/>
      <c r="D724" s="179">
        <v>730</v>
      </c>
      <c r="E724" s="88" t="s">
        <v>931</v>
      </c>
      <c r="F724" s="180" t="s">
        <v>932</v>
      </c>
      <c r="G724" s="185"/>
      <c r="H724" s="282">
        <v>0.6</v>
      </c>
      <c r="I724" s="1192">
        <f t="shared" si="35"/>
        <v>122</v>
      </c>
      <c r="J724" s="1179">
        <v>3</v>
      </c>
      <c r="K724" s="1193">
        <f t="shared" si="34"/>
        <v>611</v>
      </c>
    </row>
    <row r="725" spans="2:11" x14ac:dyDescent="0.3">
      <c r="B725" s="253"/>
      <c r="C725" s="255"/>
      <c r="D725" s="179">
        <v>731</v>
      </c>
      <c r="E725" s="88" t="s">
        <v>933</v>
      </c>
      <c r="F725" s="180" t="s">
        <v>932</v>
      </c>
      <c r="G725" s="185"/>
      <c r="H725" s="282">
        <v>0.6</v>
      </c>
      <c r="I725" s="1192">
        <f t="shared" si="35"/>
        <v>122</v>
      </c>
      <c r="J725" s="1179">
        <v>3</v>
      </c>
      <c r="K725" s="1193">
        <f t="shared" si="34"/>
        <v>611</v>
      </c>
    </row>
    <row r="726" spans="2:11" x14ac:dyDescent="0.3">
      <c r="B726" s="253"/>
      <c r="C726" s="255"/>
      <c r="D726" s="179">
        <v>732</v>
      </c>
      <c r="E726" s="88" t="s">
        <v>934</v>
      </c>
      <c r="F726" s="180" t="s">
        <v>932</v>
      </c>
      <c r="G726" s="185"/>
      <c r="H726" s="282">
        <v>0.6</v>
      </c>
      <c r="I726" s="1192">
        <f t="shared" si="35"/>
        <v>122</v>
      </c>
      <c r="J726" s="1179">
        <v>3</v>
      </c>
      <c r="K726" s="1193">
        <f t="shared" si="34"/>
        <v>611</v>
      </c>
    </row>
    <row r="727" spans="2:11" x14ac:dyDescent="0.3">
      <c r="B727" s="253"/>
      <c r="C727" s="255"/>
      <c r="D727" s="179">
        <v>733</v>
      </c>
      <c r="E727" s="88" t="s">
        <v>935</v>
      </c>
      <c r="F727" s="180" t="s">
        <v>936</v>
      </c>
      <c r="G727" s="185"/>
      <c r="H727" s="282">
        <v>0.6</v>
      </c>
      <c r="I727" s="1192">
        <f t="shared" si="35"/>
        <v>122</v>
      </c>
      <c r="J727" s="1179">
        <v>3</v>
      </c>
      <c r="K727" s="1193">
        <f t="shared" si="34"/>
        <v>611</v>
      </c>
    </row>
    <row r="728" spans="2:11" x14ac:dyDescent="0.3">
      <c r="B728" s="253"/>
      <c r="C728" s="255"/>
      <c r="D728" s="179">
        <v>734</v>
      </c>
      <c r="E728" s="88" t="s">
        <v>937</v>
      </c>
      <c r="F728" s="180" t="s">
        <v>936</v>
      </c>
      <c r="G728" s="185"/>
      <c r="H728" s="282">
        <v>0.6</v>
      </c>
      <c r="I728" s="1192">
        <f t="shared" si="35"/>
        <v>122</v>
      </c>
      <c r="J728" s="1179">
        <v>3</v>
      </c>
      <c r="K728" s="1193">
        <f t="shared" si="34"/>
        <v>611</v>
      </c>
    </row>
    <row r="729" spans="2:11" x14ac:dyDescent="0.3">
      <c r="B729" s="253"/>
      <c r="C729" s="255"/>
      <c r="D729" s="179">
        <v>735</v>
      </c>
      <c r="E729" s="88" t="s">
        <v>938</v>
      </c>
      <c r="F729" s="180" t="s">
        <v>936</v>
      </c>
      <c r="G729" s="185"/>
      <c r="H729" s="282">
        <v>0.6</v>
      </c>
      <c r="I729" s="1192">
        <f t="shared" si="35"/>
        <v>122</v>
      </c>
      <c r="J729" s="1179">
        <v>3</v>
      </c>
      <c r="K729" s="1193">
        <f t="shared" si="34"/>
        <v>611</v>
      </c>
    </row>
    <row r="730" spans="2:11" x14ac:dyDescent="0.3">
      <c r="B730" s="253"/>
      <c r="C730" s="255"/>
      <c r="D730" s="179">
        <v>736</v>
      </c>
      <c r="E730" s="88" t="s">
        <v>939</v>
      </c>
      <c r="F730" s="180" t="s">
        <v>940</v>
      </c>
      <c r="G730" s="185"/>
      <c r="H730" s="282">
        <v>0.6</v>
      </c>
      <c r="I730" s="1192">
        <f t="shared" si="35"/>
        <v>122</v>
      </c>
      <c r="J730" s="1179">
        <v>3</v>
      </c>
      <c r="K730" s="1193">
        <f t="shared" si="34"/>
        <v>611</v>
      </c>
    </row>
    <row r="731" spans="2:11" x14ac:dyDescent="0.3">
      <c r="B731" s="253"/>
      <c r="C731" s="255"/>
      <c r="D731" s="179">
        <v>737</v>
      </c>
      <c r="E731" s="88" t="s">
        <v>941</v>
      </c>
      <c r="F731" s="180" t="s">
        <v>940</v>
      </c>
      <c r="G731" s="185"/>
      <c r="H731" s="282">
        <v>0.6</v>
      </c>
      <c r="I731" s="1192">
        <f t="shared" si="35"/>
        <v>122</v>
      </c>
      <c r="J731" s="1179">
        <v>3</v>
      </c>
      <c r="K731" s="1193">
        <f t="shared" si="34"/>
        <v>611</v>
      </c>
    </row>
    <row r="732" spans="2:11" x14ac:dyDescent="0.3">
      <c r="B732" s="253"/>
      <c r="C732" s="255"/>
      <c r="D732" s="179">
        <v>738</v>
      </c>
      <c r="E732" s="88" t="s">
        <v>942</v>
      </c>
      <c r="F732" s="180" t="s">
        <v>940</v>
      </c>
      <c r="G732" s="185"/>
      <c r="H732" s="282">
        <v>0.6</v>
      </c>
      <c r="I732" s="1192">
        <f t="shared" si="35"/>
        <v>122</v>
      </c>
      <c r="J732" s="1179">
        <v>3</v>
      </c>
      <c r="K732" s="1193">
        <f t="shared" si="34"/>
        <v>611</v>
      </c>
    </row>
    <row r="733" spans="2:11" x14ac:dyDescent="0.3">
      <c r="B733" s="253"/>
      <c r="C733" s="255"/>
      <c r="D733" s="179">
        <v>739</v>
      </c>
      <c r="E733" s="88" t="s">
        <v>943</v>
      </c>
      <c r="F733" s="180" t="s">
        <v>940</v>
      </c>
      <c r="G733" s="185"/>
      <c r="H733" s="282">
        <v>0.6</v>
      </c>
      <c r="I733" s="1192">
        <f t="shared" si="35"/>
        <v>122</v>
      </c>
      <c r="J733" s="1179">
        <v>3</v>
      </c>
      <c r="K733" s="1193">
        <f t="shared" si="34"/>
        <v>611</v>
      </c>
    </row>
    <row r="734" spans="2:11" x14ac:dyDescent="0.3">
      <c r="B734" s="253"/>
      <c r="C734" s="255"/>
      <c r="D734" s="179">
        <v>740</v>
      </c>
      <c r="E734" s="88" t="s">
        <v>944</v>
      </c>
      <c r="F734" s="180" t="s">
        <v>940</v>
      </c>
      <c r="G734" s="185"/>
      <c r="H734" s="282">
        <v>0.6</v>
      </c>
      <c r="I734" s="1192">
        <f t="shared" si="35"/>
        <v>122</v>
      </c>
      <c r="J734" s="1179">
        <v>3</v>
      </c>
      <c r="K734" s="1193">
        <f t="shared" si="34"/>
        <v>611</v>
      </c>
    </row>
    <row r="735" spans="2:11" x14ac:dyDescent="0.3">
      <c r="B735" s="253"/>
      <c r="C735" s="255"/>
      <c r="D735" s="179">
        <v>741</v>
      </c>
      <c r="E735" s="88" t="s">
        <v>945</v>
      </c>
      <c r="F735" s="180" t="s">
        <v>946</v>
      </c>
      <c r="G735" s="185"/>
      <c r="H735" s="282">
        <v>0.6</v>
      </c>
      <c r="I735" s="1192">
        <f t="shared" si="35"/>
        <v>122</v>
      </c>
      <c r="J735" s="1179">
        <v>3</v>
      </c>
      <c r="K735" s="1193">
        <f t="shared" si="34"/>
        <v>611</v>
      </c>
    </row>
    <row r="736" spans="2:11" x14ac:dyDescent="0.3">
      <c r="B736" s="253"/>
      <c r="C736" s="255"/>
      <c r="D736" s="179">
        <v>742</v>
      </c>
      <c r="E736" s="88" t="s">
        <v>947</v>
      </c>
      <c r="F736" s="180" t="s">
        <v>948</v>
      </c>
      <c r="G736" s="185"/>
      <c r="H736" s="282">
        <v>0.6</v>
      </c>
      <c r="I736" s="1192">
        <f t="shared" si="35"/>
        <v>122</v>
      </c>
      <c r="J736" s="1179">
        <v>3</v>
      </c>
      <c r="K736" s="1193">
        <f t="shared" si="34"/>
        <v>611</v>
      </c>
    </row>
    <row r="737" spans="2:11" x14ac:dyDescent="0.3">
      <c r="B737" s="253"/>
      <c r="C737" s="255"/>
      <c r="D737" s="179">
        <v>745</v>
      </c>
      <c r="E737" s="88" t="s">
        <v>949</v>
      </c>
      <c r="F737" s="180" t="s">
        <v>883</v>
      </c>
      <c r="G737" s="185"/>
      <c r="H737" s="282">
        <v>0.6</v>
      </c>
      <c r="I737" s="1192">
        <f t="shared" si="35"/>
        <v>122</v>
      </c>
      <c r="J737" s="1179">
        <v>3</v>
      </c>
      <c r="K737" s="1193">
        <f t="shared" si="34"/>
        <v>611</v>
      </c>
    </row>
    <row r="738" spans="2:11" x14ac:dyDescent="0.3">
      <c r="B738" s="253"/>
      <c r="C738" s="255"/>
      <c r="D738" s="179">
        <v>746</v>
      </c>
      <c r="E738" s="88" t="s">
        <v>950</v>
      </c>
      <c r="F738" s="180" t="s">
        <v>883</v>
      </c>
      <c r="G738" s="185"/>
      <c r="H738" s="282">
        <v>0.6</v>
      </c>
      <c r="I738" s="1192">
        <f t="shared" si="35"/>
        <v>122</v>
      </c>
      <c r="J738" s="1179">
        <v>3</v>
      </c>
      <c r="K738" s="1193">
        <f t="shared" si="34"/>
        <v>611</v>
      </c>
    </row>
    <row r="739" spans="2:11" x14ac:dyDescent="0.3">
      <c r="B739" s="253"/>
      <c r="C739" s="255"/>
      <c r="D739" s="179">
        <v>747</v>
      </c>
      <c r="E739" s="88" t="s">
        <v>951</v>
      </c>
      <c r="F739" s="180" t="s">
        <v>883</v>
      </c>
      <c r="G739" s="185"/>
      <c r="H739" s="282">
        <v>0.6</v>
      </c>
      <c r="I739" s="1192">
        <f t="shared" si="35"/>
        <v>122</v>
      </c>
      <c r="J739" s="1179">
        <v>3</v>
      </c>
      <c r="K739" s="1193">
        <f t="shared" si="34"/>
        <v>611</v>
      </c>
    </row>
    <row r="740" spans="2:11" x14ac:dyDescent="0.3">
      <c r="B740" s="253"/>
      <c r="C740" s="255"/>
      <c r="D740" s="179">
        <v>748</v>
      </c>
      <c r="E740" s="88" t="s">
        <v>952</v>
      </c>
      <c r="F740" s="180" t="s">
        <v>883</v>
      </c>
      <c r="G740" s="185"/>
      <c r="H740" s="282">
        <v>0.6</v>
      </c>
      <c r="I740" s="1192">
        <f t="shared" si="35"/>
        <v>122</v>
      </c>
      <c r="J740" s="1179">
        <v>3</v>
      </c>
      <c r="K740" s="1193">
        <f t="shared" si="34"/>
        <v>611</v>
      </c>
    </row>
    <row r="741" spans="2:11" x14ac:dyDescent="0.3">
      <c r="B741" s="253"/>
      <c r="C741" s="255"/>
      <c r="D741" s="179">
        <v>749</v>
      </c>
      <c r="E741" s="88" t="s">
        <v>953</v>
      </c>
      <c r="F741" s="180" t="s">
        <v>883</v>
      </c>
      <c r="G741" s="185"/>
      <c r="H741" s="282">
        <v>0.6</v>
      </c>
      <c r="I741" s="1192">
        <f t="shared" si="35"/>
        <v>122</v>
      </c>
      <c r="J741" s="1179">
        <v>3</v>
      </c>
      <c r="K741" s="1193">
        <f t="shared" si="34"/>
        <v>611</v>
      </c>
    </row>
    <row r="742" spans="2:11" x14ac:dyDescent="0.3">
      <c r="B742" s="253"/>
      <c r="C742" s="255"/>
      <c r="D742" s="179">
        <v>750</v>
      </c>
      <c r="E742" s="88" t="s">
        <v>954</v>
      </c>
      <c r="F742" s="180" t="s">
        <v>883</v>
      </c>
      <c r="G742" s="185"/>
      <c r="H742" s="282">
        <v>0.6</v>
      </c>
      <c r="I742" s="1192">
        <f t="shared" si="35"/>
        <v>122</v>
      </c>
      <c r="J742" s="1179">
        <v>3</v>
      </c>
      <c r="K742" s="1193">
        <f t="shared" si="34"/>
        <v>611</v>
      </c>
    </row>
    <row r="743" spans="2:11" x14ac:dyDescent="0.3">
      <c r="B743" s="253"/>
      <c r="C743" s="255"/>
      <c r="D743" s="179">
        <v>751</v>
      </c>
      <c r="E743" s="88" t="s">
        <v>955</v>
      </c>
      <c r="F743" s="180" t="s">
        <v>883</v>
      </c>
      <c r="G743" s="185"/>
      <c r="H743" s="282">
        <v>0.6</v>
      </c>
      <c r="I743" s="1192">
        <f t="shared" si="35"/>
        <v>122</v>
      </c>
      <c r="J743" s="1179">
        <v>3</v>
      </c>
      <c r="K743" s="1193">
        <f t="shared" si="34"/>
        <v>611</v>
      </c>
    </row>
    <row r="744" spans="2:11" x14ac:dyDescent="0.3">
      <c r="B744" s="253"/>
      <c r="C744" s="255"/>
      <c r="D744" s="179">
        <v>752</v>
      </c>
      <c r="E744" s="88" t="s">
        <v>956</v>
      </c>
      <c r="F744" s="180" t="s">
        <v>883</v>
      </c>
      <c r="G744" s="185"/>
      <c r="H744" s="282">
        <v>0.6</v>
      </c>
      <c r="I744" s="1192">
        <f t="shared" si="35"/>
        <v>122</v>
      </c>
      <c r="J744" s="1179">
        <v>3</v>
      </c>
      <c r="K744" s="1193">
        <f t="shared" si="34"/>
        <v>611</v>
      </c>
    </row>
    <row r="745" spans="2:11" x14ac:dyDescent="0.3">
      <c r="B745" s="253"/>
      <c r="C745" s="255"/>
      <c r="D745" s="179">
        <v>754</v>
      </c>
      <c r="E745" s="88" t="s">
        <v>957</v>
      </c>
      <c r="F745" s="180" t="s">
        <v>883</v>
      </c>
      <c r="G745" s="185"/>
      <c r="H745" s="282">
        <v>0.6</v>
      </c>
      <c r="I745" s="1192">
        <f t="shared" si="35"/>
        <v>122</v>
      </c>
      <c r="J745" s="1179">
        <v>3</v>
      </c>
      <c r="K745" s="1193">
        <f t="shared" si="34"/>
        <v>611</v>
      </c>
    </row>
    <row r="746" spans="2:11" x14ac:dyDescent="0.3">
      <c r="B746" s="253"/>
      <c r="C746" s="255"/>
      <c r="D746" s="179">
        <v>755</v>
      </c>
      <c r="E746" s="88" t="s">
        <v>958</v>
      </c>
      <c r="F746" s="180" t="s">
        <v>883</v>
      </c>
      <c r="G746" s="185"/>
      <c r="H746" s="282">
        <v>0.6</v>
      </c>
      <c r="I746" s="1192">
        <f t="shared" si="35"/>
        <v>122</v>
      </c>
      <c r="J746" s="1179">
        <v>3</v>
      </c>
      <c r="K746" s="1193">
        <f t="shared" ref="K746:K810" si="36">IF($J746="","",IFERROR(ROUND($J746*PenaltyUnit,0), J746))</f>
        <v>611</v>
      </c>
    </row>
    <row r="747" spans="2:11" x14ac:dyDescent="0.3">
      <c r="B747" s="253"/>
      <c r="C747" s="255"/>
      <c r="D747" s="179">
        <v>756</v>
      </c>
      <c r="E747" s="88" t="s">
        <v>959</v>
      </c>
      <c r="F747" s="180" t="s">
        <v>883</v>
      </c>
      <c r="G747" s="185"/>
      <c r="H747" s="282">
        <v>0.6</v>
      </c>
      <c r="I747" s="1192">
        <f t="shared" si="35"/>
        <v>122</v>
      </c>
      <c r="J747" s="1179">
        <v>3</v>
      </c>
      <c r="K747" s="1193">
        <f t="shared" si="36"/>
        <v>611</v>
      </c>
    </row>
    <row r="748" spans="2:11" x14ac:dyDescent="0.3">
      <c r="B748" s="253"/>
      <c r="C748" s="255"/>
      <c r="D748" s="179">
        <v>758</v>
      </c>
      <c r="E748" s="88" t="s">
        <v>960</v>
      </c>
      <c r="F748" s="180">
        <v>169</v>
      </c>
      <c r="G748" s="185"/>
      <c r="H748" s="282">
        <v>0.6</v>
      </c>
      <c r="I748" s="1192">
        <f t="shared" si="35"/>
        <v>122</v>
      </c>
      <c r="J748" s="1179">
        <v>3</v>
      </c>
      <c r="K748" s="1193">
        <f t="shared" si="36"/>
        <v>611</v>
      </c>
    </row>
    <row r="749" spans="2:11" x14ac:dyDescent="0.3">
      <c r="B749" s="253"/>
      <c r="C749" s="255"/>
      <c r="D749" s="179">
        <v>759</v>
      </c>
      <c r="E749" s="88" t="s">
        <v>961</v>
      </c>
      <c r="F749" s="180" t="s">
        <v>592</v>
      </c>
      <c r="G749" s="185"/>
      <c r="H749" s="282">
        <v>0.6</v>
      </c>
      <c r="I749" s="1192">
        <f t="shared" si="35"/>
        <v>122</v>
      </c>
      <c r="J749" s="1179">
        <v>3</v>
      </c>
      <c r="K749" s="1193">
        <f t="shared" si="36"/>
        <v>611</v>
      </c>
    </row>
    <row r="750" spans="2:11" x14ac:dyDescent="0.3">
      <c r="B750" s="253"/>
      <c r="C750" s="255"/>
      <c r="D750" s="179">
        <v>760</v>
      </c>
      <c r="E750" s="88" t="s">
        <v>962</v>
      </c>
      <c r="F750" s="180" t="s">
        <v>592</v>
      </c>
      <c r="G750" s="185"/>
      <c r="H750" s="282">
        <v>0.6</v>
      </c>
      <c r="I750" s="1192">
        <f t="shared" si="35"/>
        <v>122</v>
      </c>
      <c r="J750" s="1179">
        <v>3</v>
      </c>
      <c r="K750" s="1193">
        <f t="shared" si="36"/>
        <v>611</v>
      </c>
    </row>
    <row r="751" spans="2:11" x14ac:dyDescent="0.3">
      <c r="B751" s="253"/>
      <c r="C751" s="255"/>
      <c r="D751" s="179">
        <v>761</v>
      </c>
      <c r="E751" s="88" t="s">
        <v>963</v>
      </c>
      <c r="F751" s="180" t="s">
        <v>592</v>
      </c>
      <c r="G751" s="185"/>
      <c r="H751" s="282">
        <v>0.6</v>
      </c>
      <c r="I751" s="1192">
        <f t="shared" si="35"/>
        <v>122</v>
      </c>
      <c r="J751" s="1179">
        <v>3</v>
      </c>
      <c r="K751" s="1193">
        <f t="shared" si="36"/>
        <v>611</v>
      </c>
    </row>
    <row r="752" spans="2:11" x14ac:dyDescent="0.3">
      <c r="B752" s="253"/>
      <c r="C752" s="255"/>
      <c r="D752" s="179">
        <v>762</v>
      </c>
      <c r="E752" s="88" t="s">
        <v>964</v>
      </c>
      <c r="F752" s="180" t="s">
        <v>965</v>
      </c>
      <c r="G752" s="185"/>
      <c r="H752" s="282">
        <v>0.6</v>
      </c>
      <c r="I752" s="1192">
        <f t="shared" si="35"/>
        <v>122</v>
      </c>
      <c r="J752" s="1179">
        <v>2</v>
      </c>
      <c r="K752" s="1193">
        <f t="shared" si="36"/>
        <v>407</v>
      </c>
    </row>
    <row r="753" spans="2:11" x14ac:dyDescent="0.3">
      <c r="B753" s="253"/>
      <c r="C753" s="255"/>
      <c r="D753" s="179">
        <v>763</v>
      </c>
      <c r="E753" s="88" t="s">
        <v>966</v>
      </c>
      <c r="F753" s="180">
        <v>178</v>
      </c>
      <c r="G753" s="185"/>
      <c r="H753" s="282">
        <v>0.6</v>
      </c>
      <c r="I753" s="1192">
        <f t="shared" si="35"/>
        <v>122</v>
      </c>
      <c r="J753" s="1179">
        <v>2</v>
      </c>
      <c r="K753" s="1193">
        <f t="shared" si="36"/>
        <v>407</v>
      </c>
    </row>
    <row r="754" spans="2:11" x14ac:dyDescent="0.3">
      <c r="B754" s="253"/>
      <c r="C754" s="255"/>
      <c r="D754" s="179">
        <v>764</v>
      </c>
      <c r="E754" s="88" t="s">
        <v>967</v>
      </c>
      <c r="F754" s="180" t="s">
        <v>968</v>
      </c>
      <c r="G754" s="185"/>
      <c r="H754" s="282">
        <v>0.6</v>
      </c>
      <c r="I754" s="1192">
        <f t="shared" si="35"/>
        <v>122</v>
      </c>
      <c r="J754" s="1179">
        <v>2</v>
      </c>
      <c r="K754" s="1193">
        <f t="shared" si="36"/>
        <v>407</v>
      </c>
    </row>
    <row r="755" spans="2:11" x14ac:dyDescent="0.3">
      <c r="B755" s="253"/>
      <c r="C755" s="255"/>
      <c r="D755" s="179">
        <v>765</v>
      </c>
      <c r="E755" s="88" t="s">
        <v>969</v>
      </c>
      <c r="F755" s="180" t="s">
        <v>968</v>
      </c>
      <c r="G755" s="185"/>
      <c r="H755" s="282">
        <v>0.6</v>
      </c>
      <c r="I755" s="1192">
        <f t="shared" ref="I755:I824" si="37">IF($H755="","",IFERROR(ROUND($H755*PenaltyUnit,0), "n/a"))</f>
        <v>122</v>
      </c>
      <c r="J755" s="1179">
        <v>2</v>
      </c>
      <c r="K755" s="1193">
        <f t="shared" si="36"/>
        <v>407</v>
      </c>
    </row>
    <row r="756" spans="2:11" x14ac:dyDescent="0.3">
      <c r="B756" s="253"/>
      <c r="C756" s="255"/>
      <c r="D756" s="179">
        <v>766</v>
      </c>
      <c r="E756" s="88" t="s">
        <v>970</v>
      </c>
      <c r="F756" s="180" t="s">
        <v>968</v>
      </c>
      <c r="G756" s="185"/>
      <c r="H756" s="282">
        <v>0.6</v>
      </c>
      <c r="I756" s="1192">
        <f t="shared" si="37"/>
        <v>122</v>
      </c>
      <c r="J756" s="1179">
        <v>2</v>
      </c>
      <c r="K756" s="1193">
        <f t="shared" si="36"/>
        <v>407</v>
      </c>
    </row>
    <row r="757" spans="2:11" x14ac:dyDescent="0.3">
      <c r="B757" s="253"/>
      <c r="C757" s="255"/>
      <c r="D757" s="179">
        <v>767</v>
      </c>
      <c r="E757" s="88" t="s">
        <v>971</v>
      </c>
      <c r="F757" s="180" t="s">
        <v>972</v>
      </c>
      <c r="G757" s="185"/>
      <c r="H757" s="282">
        <v>0.6</v>
      </c>
      <c r="I757" s="1192">
        <f t="shared" si="37"/>
        <v>122</v>
      </c>
      <c r="J757" s="1179">
        <v>2</v>
      </c>
      <c r="K757" s="1193">
        <f t="shared" si="36"/>
        <v>407</v>
      </c>
    </row>
    <row r="758" spans="2:11" x14ac:dyDescent="0.3">
      <c r="B758" s="253"/>
      <c r="C758" s="255"/>
      <c r="D758" s="179">
        <v>768</v>
      </c>
      <c r="E758" s="88" t="s">
        <v>973</v>
      </c>
      <c r="F758" s="180" t="s">
        <v>972</v>
      </c>
      <c r="G758" s="185"/>
      <c r="H758" s="282">
        <v>0.6</v>
      </c>
      <c r="I758" s="1192">
        <f>IF($H758="","",IFERROR(ROUND($H758*PenaltyUnit,0), "n/a"))</f>
        <v>122</v>
      </c>
      <c r="J758" s="1179">
        <v>2</v>
      </c>
      <c r="K758" s="1193">
        <f t="shared" si="36"/>
        <v>407</v>
      </c>
    </row>
    <row r="759" spans="2:11" x14ac:dyDescent="0.3">
      <c r="B759" s="253"/>
      <c r="C759" s="255"/>
      <c r="D759" s="179">
        <v>2180</v>
      </c>
      <c r="E759" s="88" t="s">
        <v>974</v>
      </c>
      <c r="F759" s="180" t="s">
        <v>975</v>
      </c>
      <c r="G759" s="185"/>
      <c r="H759" s="282">
        <v>0.6</v>
      </c>
      <c r="I759" s="1192">
        <f>IF($H759="","",IFERROR(ROUND($H759*PenaltyUnit,0), "n/a"))</f>
        <v>122</v>
      </c>
      <c r="J759" s="1179">
        <v>2</v>
      </c>
      <c r="K759" s="1193">
        <f>IF($J759="","",IFERROR(ROUND($J759*PenaltyUnit,0), J759))</f>
        <v>407</v>
      </c>
    </row>
    <row r="760" spans="2:11" x14ac:dyDescent="0.3">
      <c r="B760" s="253"/>
      <c r="C760" s="255"/>
      <c r="D760" s="179">
        <v>769</v>
      </c>
      <c r="E760" s="88" t="s">
        <v>976</v>
      </c>
      <c r="F760" s="180">
        <v>188</v>
      </c>
      <c r="G760" s="185"/>
      <c r="H760" s="282">
        <v>0.6</v>
      </c>
      <c r="I760" s="1192">
        <f t="shared" si="37"/>
        <v>122</v>
      </c>
      <c r="J760" s="1179">
        <v>3</v>
      </c>
      <c r="K760" s="1193">
        <f t="shared" si="36"/>
        <v>611</v>
      </c>
    </row>
    <row r="761" spans="2:11" x14ac:dyDescent="0.3">
      <c r="B761" s="253"/>
      <c r="C761" s="255"/>
      <c r="D761" s="179">
        <v>770</v>
      </c>
      <c r="E761" s="88" t="s">
        <v>977</v>
      </c>
      <c r="F761" s="180" t="s">
        <v>887</v>
      </c>
      <c r="G761" s="185"/>
      <c r="H761" s="282">
        <v>0.6</v>
      </c>
      <c r="I761" s="1192">
        <f t="shared" si="37"/>
        <v>122</v>
      </c>
      <c r="J761" s="1179">
        <v>3</v>
      </c>
      <c r="K761" s="1193">
        <f t="shared" si="36"/>
        <v>611</v>
      </c>
    </row>
    <row r="762" spans="2:11" x14ac:dyDescent="0.3">
      <c r="B762" s="253"/>
      <c r="C762" s="255"/>
      <c r="D762" s="179">
        <v>771</v>
      </c>
      <c r="E762" s="88" t="s">
        <v>978</v>
      </c>
      <c r="F762" s="180" t="s">
        <v>887</v>
      </c>
      <c r="G762" s="185"/>
      <c r="H762" s="282">
        <v>0.6</v>
      </c>
      <c r="I762" s="1192">
        <f t="shared" si="37"/>
        <v>122</v>
      </c>
      <c r="J762" s="1179">
        <v>3</v>
      </c>
      <c r="K762" s="1193">
        <f t="shared" si="36"/>
        <v>611</v>
      </c>
    </row>
    <row r="763" spans="2:11" x14ac:dyDescent="0.3">
      <c r="B763" s="253"/>
      <c r="C763" s="255"/>
      <c r="D763" s="179">
        <v>772</v>
      </c>
      <c r="E763" s="88" t="s">
        <v>979</v>
      </c>
      <c r="F763" s="180" t="s">
        <v>887</v>
      </c>
      <c r="G763" s="185"/>
      <c r="H763" s="282">
        <v>0.6</v>
      </c>
      <c r="I763" s="1192">
        <f t="shared" si="37"/>
        <v>122</v>
      </c>
      <c r="J763" s="1179">
        <v>3</v>
      </c>
      <c r="K763" s="1193">
        <f t="shared" si="36"/>
        <v>611</v>
      </c>
    </row>
    <row r="764" spans="2:11" x14ac:dyDescent="0.3">
      <c r="B764" s="253"/>
      <c r="C764" s="255"/>
      <c r="D764" s="179">
        <v>773</v>
      </c>
      <c r="E764" s="88" t="s">
        <v>980</v>
      </c>
      <c r="F764" s="180">
        <v>191</v>
      </c>
      <c r="G764" s="185"/>
      <c r="H764" s="282">
        <v>0.6</v>
      </c>
      <c r="I764" s="1192">
        <f t="shared" si="37"/>
        <v>122</v>
      </c>
      <c r="J764" s="1179">
        <v>3</v>
      </c>
      <c r="K764" s="1193">
        <f t="shared" si="36"/>
        <v>611</v>
      </c>
    </row>
    <row r="765" spans="2:11" x14ac:dyDescent="0.3">
      <c r="B765" s="253"/>
      <c r="C765" s="255"/>
      <c r="D765" s="179">
        <v>774</v>
      </c>
      <c r="E765" s="88" t="s">
        <v>981</v>
      </c>
      <c r="F765" s="180" t="s">
        <v>982</v>
      </c>
      <c r="G765" s="185"/>
      <c r="H765" s="282">
        <v>0.6</v>
      </c>
      <c r="I765" s="1192">
        <f t="shared" si="37"/>
        <v>122</v>
      </c>
      <c r="J765" s="1179">
        <v>3</v>
      </c>
      <c r="K765" s="1193">
        <f t="shared" si="36"/>
        <v>611</v>
      </c>
    </row>
    <row r="766" spans="2:11" x14ac:dyDescent="0.3">
      <c r="B766" s="253"/>
      <c r="C766" s="255"/>
      <c r="D766" s="179">
        <v>775</v>
      </c>
      <c r="E766" s="88" t="s">
        <v>983</v>
      </c>
      <c r="F766" s="180" t="s">
        <v>984</v>
      </c>
      <c r="G766" s="185"/>
      <c r="H766" s="282">
        <v>0.6</v>
      </c>
      <c r="I766" s="1192">
        <f t="shared" si="37"/>
        <v>122</v>
      </c>
      <c r="J766" s="1179">
        <v>3</v>
      </c>
      <c r="K766" s="1193">
        <f t="shared" si="36"/>
        <v>611</v>
      </c>
    </row>
    <row r="767" spans="2:11" x14ac:dyDescent="0.3">
      <c r="B767" s="253"/>
      <c r="C767" s="255"/>
      <c r="D767" s="179">
        <v>776</v>
      </c>
      <c r="E767" s="88" t="s">
        <v>985</v>
      </c>
      <c r="F767" s="180" t="s">
        <v>984</v>
      </c>
      <c r="G767" s="185"/>
      <c r="H767" s="282">
        <v>0.6</v>
      </c>
      <c r="I767" s="1192">
        <f t="shared" si="37"/>
        <v>122</v>
      </c>
      <c r="J767" s="1179">
        <v>3</v>
      </c>
      <c r="K767" s="1193">
        <f t="shared" si="36"/>
        <v>611</v>
      </c>
    </row>
    <row r="768" spans="2:11" x14ac:dyDescent="0.3">
      <c r="B768" s="253"/>
      <c r="C768" s="255"/>
      <c r="D768" s="179">
        <v>777</v>
      </c>
      <c r="E768" s="88" t="s">
        <v>986</v>
      </c>
      <c r="F768" s="180" t="s">
        <v>987</v>
      </c>
      <c r="G768" s="185"/>
      <c r="H768" s="282">
        <v>0.6</v>
      </c>
      <c r="I768" s="1192">
        <f t="shared" si="37"/>
        <v>122</v>
      </c>
      <c r="J768" s="1179">
        <v>3</v>
      </c>
      <c r="K768" s="1193">
        <f t="shared" si="36"/>
        <v>611</v>
      </c>
    </row>
    <row r="769" spans="2:11" x14ac:dyDescent="0.3">
      <c r="B769" s="253"/>
      <c r="C769" s="255"/>
      <c r="D769" s="179">
        <v>778</v>
      </c>
      <c r="E769" s="88" t="s">
        <v>988</v>
      </c>
      <c r="F769" s="180" t="s">
        <v>987</v>
      </c>
      <c r="G769" s="185"/>
      <c r="H769" s="282">
        <v>0.6</v>
      </c>
      <c r="I769" s="1192">
        <f t="shared" si="37"/>
        <v>122</v>
      </c>
      <c r="J769" s="1179">
        <v>3</v>
      </c>
      <c r="K769" s="1193">
        <f t="shared" si="36"/>
        <v>611</v>
      </c>
    </row>
    <row r="770" spans="2:11" x14ac:dyDescent="0.3">
      <c r="B770" s="253"/>
      <c r="C770" s="255"/>
      <c r="D770" s="179">
        <v>779</v>
      </c>
      <c r="E770" s="88" t="s">
        <v>989</v>
      </c>
      <c r="F770" s="180" t="s">
        <v>987</v>
      </c>
      <c r="G770" s="185"/>
      <c r="H770" s="282">
        <v>0.6</v>
      </c>
      <c r="I770" s="1192">
        <f t="shared" si="37"/>
        <v>122</v>
      </c>
      <c r="J770" s="1179">
        <v>3</v>
      </c>
      <c r="K770" s="1193">
        <f t="shared" si="36"/>
        <v>611</v>
      </c>
    </row>
    <row r="771" spans="2:11" x14ac:dyDescent="0.3">
      <c r="B771" s="253"/>
      <c r="C771" s="255"/>
      <c r="D771" s="179">
        <v>780</v>
      </c>
      <c r="E771" s="88" t="s">
        <v>990</v>
      </c>
      <c r="F771" s="180" t="s">
        <v>987</v>
      </c>
      <c r="G771" s="185"/>
      <c r="H771" s="282">
        <v>0.6</v>
      </c>
      <c r="I771" s="1192">
        <f t="shared" si="37"/>
        <v>122</v>
      </c>
      <c r="J771" s="1179">
        <v>3</v>
      </c>
      <c r="K771" s="1193">
        <f t="shared" si="36"/>
        <v>611</v>
      </c>
    </row>
    <row r="772" spans="2:11" x14ac:dyDescent="0.3">
      <c r="B772" s="253"/>
      <c r="C772" s="255"/>
      <c r="D772" s="179">
        <v>781</v>
      </c>
      <c r="E772" s="88" t="s">
        <v>991</v>
      </c>
      <c r="F772" s="180" t="s">
        <v>992</v>
      </c>
      <c r="G772" s="185"/>
      <c r="H772" s="282">
        <v>0.6</v>
      </c>
      <c r="I772" s="1192">
        <f t="shared" si="37"/>
        <v>122</v>
      </c>
      <c r="J772" s="1179">
        <v>3</v>
      </c>
      <c r="K772" s="1193">
        <f t="shared" si="36"/>
        <v>611</v>
      </c>
    </row>
    <row r="773" spans="2:11" x14ac:dyDescent="0.3">
      <c r="B773" s="253"/>
      <c r="C773" s="255"/>
      <c r="D773" s="179">
        <v>782</v>
      </c>
      <c r="E773" s="88" t="s">
        <v>993</v>
      </c>
      <c r="F773" s="180" t="s">
        <v>992</v>
      </c>
      <c r="G773" s="185"/>
      <c r="H773" s="282">
        <v>0.6</v>
      </c>
      <c r="I773" s="1192">
        <f t="shared" si="37"/>
        <v>122</v>
      </c>
      <c r="J773" s="1179">
        <v>3</v>
      </c>
      <c r="K773" s="1193">
        <f t="shared" si="36"/>
        <v>611</v>
      </c>
    </row>
    <row r="774" spans="2:11" x14ac:dyDescent="0.3">
      <c r="B774" s="253"/>
      <c r="C774" s="255"/>
      <c r="D774" s="179">
        <v>783</v>
      </c>
      <c r="E774" s="88" t="s">
        <v>994</v>
      </c>
      <c r="F774" s="180" t="s">
        <v>992</v>
      </c>
      <c r="G774" s="185"/>
      <c r="H774" s="282">
        <v>0.6</v>
      </c>
      <c r="I774" s="1192">
        <f t="shared" si="37"/>
        <v>122</v>
      </c>
      <c r="J774" s="1179">
        <v>3</v>
      </c>
      <c r="K774" s="1193">
        <f t="shared" si="36"/>
        <v>611</v>
      </c>
    </row>
    <row r="775" spans="2:11" x14ac:dyDescent="0.3">
      <c r="B775" s="253"/>
      <c r="C775" s="255"/>
      <c r="D775" s="179">
        <v>784</v>
      </c>
      <c r="E775" s="88" t="s">
        <v>995</v>
      </c>
      <c r="F775" s="180" t="s">
        <v>992</v>
      </c>
      <c r="G775" s="185"/>
      <c r="H775" s="282">
        <v>0.6</v>
      </c>
      <c r="I775" s="1192">
        <f t="shared" si="37"/>
        <v>122</v>
      </c>
      <c r="J775" s="1179">
        <v>3</v>
      </c>
      <c r="K775" s="1193">
        <f t="shared" si="36"/>
        <v>611</v>
      </c>
    </row>
    <row r="776" spans="2:11" x14ac:dyDescent="0.3">
      <c r="B776" s="253"/>
      <c r="C776" s="255"/>
      <c r="D776" s="179">
        <v>785</v>
      </c>
      <c r="E776" s="88" t="s">
        <v>996</v>
      </c>
      <c r="F776" s="180" t="s">
        <v>992</v>
      </c>
      <c r="G776" s="185"/>
      <c r="H776" s="282">
        <v>0.6</v>
      </c>
      <c r="I776" s="1192">
        <f t="shared" si="37"/>
        <v>122</v>
      </c>
      <c r="J776" s="1179">
        <v>3</v>
      </c>
      <c r="K776" s="1193">
        <f t="shared" si="36"/>
        <v>611</v>
      </c>
    </row>
    <row r="777" spans="2:11" x14ac:dyDescent="0.3">
      <c r="B777" s="253"/>
      <c r="C777" s="255"/>
      <c r="D777" s="179">
        <v>786</v>
      </c>
      <c r="E777" s="88" t="s">
        <v>997</v>
      </c>
      <c r="F777" s="180" t="s">
        <v>992</v>
      </c>
      <c r="G777" s="185"/>
      <c r="H777" s="282">
        <v>0.6</v>
      </c>
      <c r="I777" s="1192">
        <f t="shared" si="37"/>
        <v>122</v>
      </c>
      <c r="J777" s="1179">
        <v>3</v>
      </c>
      <c r="K777" s="1193">
        <f t="shared" si="36"/>
        <v>611</v>
      </c>
    </row>
    <row r="778" spans="2:11" x14ac:dyDescent="0.3">
      <c r="B778" s="253"/>
      <c r="C778" s="255"/>
      <c r="D778" s="179">
        <v>787</v>
      </c>
      <c r="E778" s="88" t="s">
        <v>998</v>
      </c>
      <c r="F778" s="180" t="s">
        <v>999</v>
      </c>
      <c r="G778" s="185"/>
      <c r="H778" s="282">
        <v>0.6</v>
      </c>
      <c r="I778" s="1192">
        <f t="shared" si="37"/>
        <v>122</v>
      </c>
      <c r="J778" s="1179">
        <v>3</v>
      </c>
      <c r="K778" s="1193">
        <f t="shared" si="36"/>
        <v>611</v>
      </c>
    </row>
    <row r="779" spans="2:11" x14ac:dyDescent="0.3">
      <c r="B779" s="253"/>
      <c r="C779" s="255"/>
      <c r="D779" s="179">
        <v>788</v>
      </c>
      <c r="E779" s="88" t="s">
        <v>1000</v>
      </c>
      <c r="F779" s="180" t="s">
        <v>999</v>
      </c>
      <c r="G779" s="185"/>
      <c r="H779" s="282">
        <v>0.6</v>
      </c>
      <c r="I779" s="1192">
        <f t="shared" si="37"/>
        <v>122</v>
      </c>
      <c r="J779" s="1179">
        <v>3</v>
      </c>
      <c r="K779" s="1193">
        <f t="shared" si="36"/>
        <v>611</v>
      </c>
    </row>
    <row r="780" spans="2:11" x14ac:dyDescent="0.3">
      <c r="B780" s="253"/>
      <c r="C780" s="255"/>
      <c r="D780" s="179">
        <v>789</v>
      </c>
      <c r="E780" s="88" t="s">
        <v>1001</v>
      </c>
      <c r="F780" s="180" t="s">
        <v>1002</v>
      </c>
      <c r="G780" s="185"/>
      <c r="H780" s="282">
        <v>0.6</v>
      </c>
      <c r="I780" s="1192">
        <f t="shared" si="37"/>
        <v>122</v>
      </c>
      <c r="J780" s="1179">
        <v>3</v>
      </c>
      <c r="K780" s="1193">
        <f t="shared" si="36"/>
        <v>611</v>
      </c>
    </row>
    <row r="781" spans="2:11" x14ac:dyDescent="0.3">
      <c r="B781" s="253"/>
      <c r="C781" s="255"/>
      <c r="D781" s="179">
        <v>790</v>
      </c>
      <c r="E781" s="88" t="s">
        <v>1003</v>
      </c>
      <c r="F781" s="180" t="s">
        <v>1002</v>
      </c>
      <c r="G781" s="185"/>
      <c r="H781" s="282">
        <v>0.6</v>
      </c>
      <c r="I781" s="1192">
        <f t="shared" si="37"/>
        <v>122</v>
      </c>
      <c r="J781" s="1179">
        <v>3</v>
      </c>
      <c r="K781" s="1193">
        <f t="shared" si="36"/>
        <v>611</v>
      </c>
    </row>
    <row r="782" spans="2:11" x14ac:dyDescent="0.3">
      <c r="B782" s="253"/>
      <c r="C782" s="255"/>
      <c r="D782" s="179">
        <v>791</v>
      </c>
      <c r="E782" s="88" t="s">
        <v>1004</v>
      </c>
      <c r="F782" s="180" t="s">
        <v>1005</v>
      </c>
      <c r="G782" s="185"/>
      <c r="H782" s="282">
        <v>0.6</v>
      </c>
      <c r="I782" s="1192">
        <f t="shared" si="37"/>
        <v>122</v>
      </c>
      <c r="J782" s="1179">
        <v>3</v>
      </c>
      <c r="K782" s="1193">
        <f t="shared" si="36"/>
        <v>611</v>
      </c>
    </row>
    <row r="783" spans="2:11" x14ac:dyDescent="0.3">
      <c r="B783" s="253"/>
      <c r="C783" s="255"/>
      <c r="D783" s="179">
        <v>792</v>
      </c>
      <c r="E783" s="88" t="s">
        <v>1006</v>
      </c>
      <c r="F783" s="180" t="s">
        <v>1007</v>
      </c>
      <c r="G783" s="185"/>
      <c r="H783" s="282">
        <v>0.6</v>
      </c>
      <c r="I783" s="1192">
        <f t="shared" si="37"/>
        <v>122</v>
      </c>
      <c r="J783" s="1179">
        <v>3</v>
      </c>
      <c r="K783" s="1193">
        <f t="shared" si="36"/>
        <v>611</v>
      </c>
    </row>
    <row r="784" spans="2:11" x14ac:dyDescent="0.3">
      <c r="B784" s="253"/>
      <c r="C784" s="255"/>
      <c r="D784" s="179">
        <v>793</v>
      </c>
      <c r="E784" s="88" t="s">
        <v>1008</v>
      </c>
      <c r="F784" s="180">
        <v>167</v>
      </c>
      <c r="G784" s="185"/>
      <c r="H784" s="1181">
        <v>1</v>
      </c>
      <c r="I784" s="1192">
        <f t="shared" si="37"/>
        <v>204</v>
      </c>
      <c r="J784" s="1179">
        <v>3</v>
      </c>
      <c r="K784" s="1193">
        <f t="shared" si="36"/>
        <v>611</v>
      </c>
    </row>
    <row r="785" spans="2:11" x14ac:dyDescent="0.3">
      <c r="B785" s="253"/>
      <c r="C785" s="255"/>
      <c r="D785" s="179">
        <v>794</v>
      </c>
      <c r="E785" s="88" t="s">
        <v>1009</v>
      </c>
      <c r="F785" s="180" t="s">
        <v>1010</v>
      </c>
      <c r="G785" s="185"/>
      <c r="H785" s="1181">
        <v>1</v>
      </c>
      <c r="I785" s="1192">
        <f t="shared" si="37"/>
        <v>204</v>
      </c>
      <c r="J785" s="1179">
        <v>3</v>
      </c>
      <c r="K785" s="1193">
        <f t="shared" si="36"/>
        <v>611</v>
      </c>
    </row>
    <row r="786" spans="2:11" x14ac:dyDescent="0.3">
      <c r="B786" s="253"/>
      <c r="C786" s="255"/>
      <c r="D786" s="179">
        <v>795</v>
      </c>
      <c r="E786" s="88" t="s">
        <v>1011</v>
      </c>
      <c r="F786" s="180" t="s">
        <v>1010</v>
      </c>
      <c r="G786" s="185"/>
      <c r="H786" s="1181">
        <v>1</v>
      </c>
      <c r="I786" s="1192">
        <f t="shared" si="37"/>
        <v>204</v>
      </c>
      <c r="J786" s="1179">
        <v>3</v>
      </c>
      <c r="K786" s="1193">
        <f t="shared" si="36"/>
        <v>611</v>
      </c>
    </row>
    <row r="787" spans="2:11" x14ac:dyDescent="0.3">
      <c r="B787" s="253"/>
      <c r="C787" s="255"/>
      <c r="D787" s="179">
        <v>796</v>
      </c>
      <c r="E787" s="88" t="s">
        <v>1012</v>
      </c>
      <c r="F787" s="180" t="s">
        <v>1010</v>
      </c>
      <c r="G787" s="185"/>
      <c r="H787" s="1181">
        <v>1</v>
      </c>
      <c r="I787" s="1192">
        <f t="shared" si="37"/>
        <v>204</v>
      </c>
      <c r="J787" s="1179">
        <v>3</v>
      </c>
      <c r="K787" s="1193">
        <f t="shared" si="36"/>
        <v>611</v>
      </c>
    </row>
    <row r="788" spans="2:11" x14ac:dyDescent="0.3">
      <c r="B788" s="253"/>
      <c r="C788" s="255"/>
      <c r="D788" s="179">
        <v>797</v>
      </c>
      <c r="E788" s="88" t="s">
        <v>1013</v>
      </c>
      <c r="F788" s="180" t="s">
        <v>1014</v>
      </c>
      <c r="G788" s="185"/>
      <c r="H788" s="1181">
        <v>1</v>
      </c>
      <c r="I788" s="1192">
        <f t="shared" si="37"/>
        <v>204</v>
      </c>
      <c r="J788" s="1179">
        <v>3</v>
      </c>
      <c r="K788" s="1193">
        <f t="shared" si="36"/>
        <v>611</v>
      </c>
    </row>
    <row r="789" spans="2:11" x14ac:dyDescent="0.3">
      <c r="B789" s="253"/>
      <c r="C789" s="255"/>
      <c r="D789" s="179">
        <v>798</v>
      </c>
      <c r="E789" s="88" t="s">
        <v>1015</v>
      </c>
      <c r="F789" s="180" t="s">
        <v>1014</v>
      </c>
      <c r="G789" s="185"/>
      <c r="H789" s="1181">
        <v>1</v>
      </c>
      <c r="I789" s="1192">
        <f t="shared" si="37"/>
        <v>204</v>
      </c>
      <c r="J789" s="1179">
        <v>3</v>
      </c>
      <c r="K789" s="1193">
        <f t="shared" si="36"/>
        <v>611</v>
      </c>
    </row>
    <row r="790" spans="2:11" x14ac:dyDescent="0.3">
      <c r="B790" s="253"/>
      <c r="C790" s="255"/>
      <c r="D790" s="179">
        <v>799</v>
      </c>
      <c r="E790" s="88" t="s">
        <v>1016</v>
      </c>
      <c r="F790" s="180" t="s">
        <v>1014</v>
      </c>
      <c r="G790" s="185"/>
      <c r="H790" s="1181">
        <v>1</v>
      </c>
      <c r="I790" s="1192">
        <f t="shared" si="37"/>
        <v>204</v>
      </c>
      <c r="J790" s="1179">
        <v>3</v>
      </c>
      <c r="K790" s="1193">
        <f t="shared" si="36"/>
        <v>611</v>
      </c>
    </row>
    <row r="791" spans="2:11" x14ac:dyDescent="0.3">
      <c r="B791" s="253"/>
      <c r="C791" s="255"/>
      <c r="D791" s="179">
        <v>800</v>
      </c>
      <c r="E791" s="88" t="s">
        <v>1017</v>
      </c>
      <c r="F791" s="180" t="s">
        <v>1018</v>
      </c>
      <c r="G791" s="185"/>
      <c r="H791" s="1181">
        <v>1</v>
      </c>
      <c r="I791" s="1192">
        <f t="shared" si="37"/>
        <v>204</v>
      </c>
      <c r="J791" s="1179">
        <v>3</v>
      </c>
      <c r="K791" s="1193">
        <f t="shared" si="36"/>
        <v>611</v>
      </c>
    </row>
    <row r="792" spans="2:11" ht="30.6" customHeight="1" x14ac:dyDescent="0.3">
      <c r="B792" s="253"/>
      <c r="C792" s="255"/>
      <c r="D792" s="179">
        <v>803</v>
      </c>
      <c r="E792" s="88" t="s">
        <v>1019</v>
      </c>
      <c r="F792" s="180" t="s">
        <v>1020</v>
      </c>
      <c r="G792" s="185"/>
      <c r="H792" s="1181">
        <v>1</v>
      </c>
      <c r="I792" s="1192">
        <f t="shared" si="37"/>
        <v>204</v>
      </c>
      <c r="J792" s="1179">
        <v>2</v>
      </c>
      <c r="K792" s="1193">
        <f t="shared" si="36"/>
        <v>407</v>
      </c>
    </row>
    <row r="793" spans="2:11" x14ac:dyDescent="0.3">
      <c r="B793" s="253"/>
      <c r="C793" s="255"/>
      <c r="D793" s="179">
        <v>804</v>
      </c>
      <c r="E793" s="88" t="s">
        <v>1021</v>
      </c>
      <c r="F793" s="180" t="s">
        <v>1022</v>
      </c>
      <c r="G793" s="185"/>
      <c r="H793" s="1181">
        <v>1</v>
      </c>
      <c r="I793" s="1192">
        <f t="shared" si="37"/>
        <v>204</v>
      </c>
      <c r="J793" s="1179">
        <v>3</v>
      </c>
      <c r="K793" s="1193">
        <f t="shared" si="36"/>
        <v>611</v>
      </c>
    </row>
    <row r="794" spans="2:11" x14ac:dyDescent="0.3">
      <c r="B794" s="253"/>
      <c r="C794" s="255"/>
      <c r="D794" s="179">
        <v>805</v>
      </c>
      <c r="E794" s="88" t="s">
        <v>1023</v>
      </c>
      <c r="F794" s="180" t="s">
        <v>1024</v>
      </c>
      <c r="G794" s="185"/>
      <c r="H794" s="1181">
        <v>1</v>
      </c>
      <c r="I794" s="1192">
        <f t="shared" si="37"/>
        <v>204</v>
      </c>
      <c r="J794" s="1179">
        <v>3</v>
      </c>
      <c r="K794" s="1193">
        <f t="shared" si="36"/>
        <v>611</v>
      </c>
    </row>
    <row r="795" spans="2:11" x14ac:dyDescent="0.3">
      <c r="B795" s="253"/>
      <c r="C795" s="255"/>
      <c r="D795" s="179">
        <v>807</v>
      </c>
      <c r="E795" s="88" t="s">
        <v>1025</v>
      </c>
      <c r="F795" s="180" t="s">
        <v>1026</v>
      </c>
      <c r="G795" s="185"/>
      <c r="H795" s="1181">
        <v>1</v>
      </c>
      <c r="I795" s="1192">
        <f t="shared" si="37"/>
        <v>204</v>
      </c>
      <c r="J795" s="1179">
        <v>2</v>
      </c>
      <c r="K795" s="1193">
        <f t="shared" si="36"/>
        <v>407</v>
      </c>
    </row>
    <row r="796" spans="2:11" x14ac:dyDescent="0.3">
      <c r="B796" s="253"/>
      <c r="C796" s="255"/>
      <c r="D796" s="179">
        <v>948</v>
      </c>
      <c r="E796" s="88" t="s">
        <v>1027</v>
      </c>
      <c r="F796" s="180" t="s">
        <v>975</v>
      </c>
      <c r="G796" s="185"/>
      <c r="H796" s="282">
        <v>0.6</v>
      </c>
      <c r="I796" s="1192">
        <f>IF($H796="","",IFERROR(ROUND($H796*PenaltyUnit,0), "n/a"))</f>
        <v>122</v>
      </c>
      <c r="J796" s="1179">
        <v>2</v>
      </c>
      <c r="K796" s="1193">
        <f>IF($J796="","",IFERROR(ROUND($J796*PenaltyUnit,0), J796))</f>
        <v>407</v>
      </c>
    </row>
    <row r="797" spans="2:11" x14ac:dyDescent="0.3">
      <c r="B797" s="253"/>
      <c r="C797" s="255"/>
      <c r="D797" s="179">
        <v>949</v>
      </c>
      <c r="E797" s="88" t="s">
        <v>1028</v>
      </c>
      <c r="F797" s="180" t="s">
        <v>1029</v>
      </c>
      <c r="G797" s="185"/>
      <c r="H797" s="282">
        <v>0.6</v>
      </c>
      <c r="I797" s="1192">
        <f>IF($H797="","",IFERROR(ROUND($H797*PenaltyUnit,0), "n/a"))</f>
        <v>122</v>
      </c>
      <c r="J797" s="1179">
        <v>2</v>
      </c>
      <c r="K797" s="1193">
        <f>IF($J797="","",IFERROR(ROUND($J797*PenaltyUnit,0), J797))</f>
        <v>407</v>
      </c>
    </row>
    <row r="798" spans="2:11" x14ac:dyDescent="0.3">
      <c r="B798" s="253"/>
      <c r="C798" s="255"/>
      <c r="D798" s="179">
        <v>950</v>
      </c>
      <c r="E798" s="88" t="s">
        <v>1030</v>
      </c>
      <c r="F798" s="180" t="s">
        <v>1031</v>
      </c>
      <c r="G798" s="185"/>
      <c r="H798" s="282">
        <v>0.6</v>
      </c>
      <c r="I798" s="1192">
        <f>IF($H798="","",IFERROR(ROUND($H798*PenaltyUnit,0), "n/a"))</f>
        <v>122</v>
      </c>
      <c r="J798" s="1179">
        <v>2</v>
      </c>
      <c r="K798" s="1193">
        <f>IF($J798="","",IFERROR(ROUND($J798*PenaltyUnit,0), J798))</f>
        <v>407</v>
      </c>
    </row>
    <row r="799" spans="2:11" x14ac:dyDescent="0.3">
      <c r="B799" s="253"/>
      <c r="C799" s="255"/>
      <c r="D799" s="179">
        <v>618</v>
      </c>
      <c r="E799" s="88" t="s">
        <v>651</v>
      </c>
      <c r="F799" s="180" t="s">
        <v>652</v>
      </c>
      <c r="G799" s="185"/>
      <c r="H799" s="1181">
        <v>1</v>
      </c>
      <c r="I799" s="1192">
        <f>IF($H799="","",IFERROR(ROUND($H799*PenaltyUnit,0), "n/a"))</f>
        <v>204</v>
      </c>
      <c r="J799" s="1179">
        <v>5</v>
      </c>
      <c r="K799" s="1193">
        <f>IF($J799="","",IFERROR(ROUND($J799*PenaltyUnit,0), J799))</f>
        <v>1018</v>
      </c>
    </row>
    <row r="800" spans="2:11" ht="26.4" x14ac:dyDescent="0.3">
      <c r="B800" s="253"/>
      <c r="C800" s="256"/>
      <c r="D800" s="179">
        <v>806</v>
      </c>
      <c r="E800" s="20" t="s">
        <v>3535</v>
      </c>
      <c r="F800" s="183" t="s">
        <v>1032</v>
      </c>
      <c r="G800" s="185"/>
      <c r="H800" s="282">
        <v>0.6</v>
      </c>
      <c r="I800" s="1192">
        <f t="shared" ref="I800" si="38">IF($H800="","",IFERROR(ROUND($H800*PenaltyUnit,0), "n/a"))</f>
        <v>122</v>
      </c>
      <c r="J800" s="1164">
        <v>20</v>
      </c>
      <c r="K800" s="1192">
        <f t="shared" ref="K800" si="39">IF($J800="","",IFERROR(ROUND($J800*PenaltyUnit,0), J800))</f>
        <v>4070</v>
      </c>
    </row>
    <row r="801" spans="2:11" ht="19.95" customHeight="1" x14ac:dyDescent="0.3">
      <c r="B801" s="251"/>
      <c r="C801" s="826" t="s">
        <v>116</v>
      </c>
      <c r="D801" s="827"/>
      <c r="E801" s="827"/>
      <c r="F801" s="827"/>
      <c r="G801" s="827"/>
      <c r="H801" s="827"/>
      <c r="I801" s="827"/>
      <c r="J801" s="827"/>
      <c r="K801" s="828"/>
    </row>
    <row r="802" spans="2:11" x14ac:dyDescent="0.3">
      <c r="B802" s="253"/>
      <c r="C802" s="254"/>
      <c r="D802" s="179">
        <v>2085</v>
      </c>
      <c r="E802" s="88" t="s">
        <v>1033</v>
      </c>
      <c r="F802" s="180" t="s">
        <v>1034</v>
      </c>
      <c r="G802" s="1181">
        <v>3</v>
      </c>
      <c r="H802" s="1180">
        <v>2</v>
      </c>
      <c r="I802" s="1192">
        <f t="shared" si="37"/>
        <v>407</v>
      </c>
      <c r="J802" s="1179">
        <v>10</v>
      </c>
      <c r="K802" s="1193">
        <f t="shared" si="36"/>
        <v>2035</v>
      </c>
    </row>
    <row r="803" spans="2:11" ht="26.4" x14ac:dyDescent="0.3">
      <c r="B803" s="253"/>
      <c r="C803" s="255"/>
      <c r="D803" s="179">
        <v>2088</v>
      </c>
      <c r="E803" s="88" t="s">
        <v>1035</v>
      </c>
      <c r="F803" s="180" t="s">
        <v>1036</v>
      </c>
      <c r="G803" s="1181"/>
      <c r="H803" s="282">
        <v>1.5</v>
      </c>
      <c r="I803" s="1192">
        <f t="shared" si="37"/>
        <v>305</v>
      </c>
      <c r="J803" s="1179">
        <v>5</v>
      </c>
      <c r="K803" s="1193">
        <f t="shared" si="36"/>
        <v>1018</v>
      </c>
    </row>
    <row r="804" spans="2:11" x14ac:dyDescent="0.3">
      <c r="B804" s="253"/>
      <c r="C804" s="255"/>
      <c r="D804" s="179"/>
      <c r="E804" s="88"/>
      <c r="F804" s="180" t="s">
        <v>1037</v>
      </c>
      <c r="G804" s="1181"/>
      <c r="H804" s="282">
        <v>1.5</v>
      </c>
      <c r="I804" s="1192">
        <f t="shared" si="37"/>
        <v>305</v>
      </c>
      <c r="J804" s="1179">
        <v>5</v>
      </c>
      <c r="K804" s="1193">
        <f t="shared" si="36"/>
        <v>1018</v>
      </c>
    </row>
    <row r="805" spans="2:11" x14ac:dyDescent="0.3">
      <c r="B805" s="253"/>
      <c r="C805" s="255"/>
      <c r="D805" s="179"/>
      <c r="E805" s="88"/>
      <c r="F805" s="180" t="s">
        <v>1038</v>
      </c>
      <c r="G805" s="1181"/>
      <c r="H805" s="282">
        <v>1.5</v>
      </c>
      <c r="I805" s="1192">
        <f t="shared" si="37"/>
        <v>305</v>
      </c>
      <c r="J805" s="1179">
        <v>5</v>
      </c>
      <c r="K805" s="1193">
        <f t="shared" si="36"/>
        <v>1018</v>
      </c>
    </row>
    <row r="806" spans="2:11" x14ac:dyDescent="0.3">
      <c r="B806" s="253"/>
      <c r="C806" s="255"/>
      <c r="D806" s="179"/>
      <c r="E806" s="88"/>
      <c r="F806" s="180" t="s">
        <v>1039</v>
      </c>
      <c r="G806" s="1181"/>
      <c r="H806" s="282">
        <v>1.5</v>
      </c>
      <c r="I806" s="1192">
        <f t="shared" si="37"/>
        <v>305</v>
      </c>
      <c r="J806" s="1179">
        <v>5</v>
      </c>
      <c r="K806" s="1193">
        <f t="shared" si="36"/>
        <v>1018</v>
      </c>
    </row>
    <row r="807" spans="2:11" x14ac:dyDescent="0.3">
      <c r="B807" s="253"/>
      <c r="C807" s="255"/>
      <c r="D807" s="179"/>
      <c r="E807" s="88"/>
      <c r="F807" s="180" t="s">
        <v>1040</v>
      </c>
      <c r="G807" s="1181"/>
      <c r="H807" s="282">
        <v>1.5</v>
      </c>
      <c r="I807" s="1192">
        <f t="shared" si="37"/>
        <v>305</v>
      </c>
      <c r="J807" s="1179">
        <v>5</v>
      </c>
      <c r="K807" s="1193">
        <f t="shared" si="36"/>
        <v>1018</v>
      </c>
    </row>
    <row r="808" spans="2:11" x14ac:dyDescent="0.3">
      <c r="B808" s="253"/>
      <c r="C808" s="255"/>
      <c r="D808" s="179">
        <v>2544</v>
      </c>
      <c r="E808" s="88" t="s">
        <v>1041</v>
      </c>
      <c r="F808" s="180" t="s">
        <v>1042</v>
      </c>
      <c r="G808" s="1181"/>
      <c r="H808" s="1181">
        <v>2</v>
      </c>
      <c r="I808" s="1192">
        <f t="shared" si="37"/>
        <v>407</v>
      </c>
      <c r="J808" s="1179">
        <v>10</v>
      </c>
      <c r="K808" s="1193">
        <f t="shared" si="36"/>
        <v>2035</v>
      </c>
    </row>
    <row r="809" spans="2:11" x14ac:dyDescent="0.3">
      <c r="B809" s="253"/>
      <c r="C809" s="255"/>
      <c r="D809" s="179">
        <v>2545</v>
      </c>
      <c r="E809" s="88" t="s">
        <v>1043</v>
      </c>
      <c r="F809" s="180" t="s">
        <v>1044</v>
      </c>
      <c r="G809" s="1181"/>
      <c r="H809" s="1181">
        <v>2</v>
      </c>
      <c r="I809" s="1192">
        <f t="shared" si="37"/>
        <v>407</v>
      </c>
      <c r="J809" s="1179">
        <v>10</v>
      </c>
      <c r="K809" s="1193">
        <f t="shared" si="36"/>
        <v>2035</v>
      </c>
    </row>
    <row r="810" spans="2:11" x14ac:dyDescent="0.3">
      <c r="B810" s="253"/>
      <c r="C810" s="255"/>
      <c r="D810" s="179"/>
      <c r="E810" s="88"/>
      <c r="F810" s="180" t="s">
        <v>1045</v>
      </c>
      <c r="G810" s="1181"/>
      <c r="H810" s="1181">
        <v>2</v>
      </c>
      <c r="I810" s="1192">
        <f t="shared" si="37"/>
        <v>407</v>
      </c>
      <c r="J810" s="1179">
        <v>10</v>
      </c>
      <c r="K810" s="1193">
        <f t="shared" si="36"/>
        <v>2035</v>
      </c>
    </row>
    <row r="811" spans="2:11" x14ac:dyDescent="0.3">
      <c r="B811" s="253"/>
      <c r="C811" s="255"/>
      <c r="D811" s="179">
        <v>8358</v>
      </c>
      <c r="E811" s="88" t="s">
        <v>1046</v>
      </c>
      <c r="F811" s="180" t="s">
        <v>1047</v>
      </c>
      <c r="G811" s="1181">
        <v>3</v>
      </c>
      <c r="H811" s="1181">
        <v>3</v>
      </c>
      <c r="I811" s="1192">
        <f t="shared" si="37"/>
        <v>611</v>
      </c>
      <c r="J811" s="1179">
        <v>10</v>
      </c>
      <c r="K811" s="1193">
        <f t="shared" ref="K811:K874" si="40">IF($J811="","",IFERROR(ROUND($J811*PenaltyUnit,0), J811))</f>
        <v>2035</v>
      </c>
    </row>
    <row r="812" spans="2:11" x14ac:dyDescent="0.3">
      <c r="B812" s="253"/>
      <c r="C812" s="255"/>
      <c r="D812" s="179"/>
      <c r="E812" s="88"/>
      <c r="F812" s="180" t="s">
        <v>1048</v>
      </c>
      <c r="G812" s="1181">
        <v>3</v>
      </c>
      <c r="H812" s="1181">
        <v>3</v>
      </c>
      <c r="I812" s="1192">
        <f t="shared" si="37"/>
        <v>611</v>
      </c>
      <c r="J812" s="1179">
        <v>10</v>
      </c>
      <c r="K812" s="1193">
        <f t="shared" si="40"/>
        <v>2035</v>
      </c>
    </row>
    <row r="813" spans="2:11" x14ac:dyDescent="0.3">
      <c r="B813" s="253"/>
      <c r="C813" s="255"/>
      <c r="D813" s="179"/>
      <c r="E813" s="88"/>
      <c r="F813" s="180" t="s">
        <v>1049</v>
      </c>
      <c r="G813" s="1181">
        <v>3</v>
      </c>
      <c r="H813" s="1181">
        <v>3</v>
      </c>
      <c r="I813" s="1192">
        <f t="shared" si="37"/>
        <v>611</v>
      </c>
      <c r="J813" s="1179">
        <v>10</v>
      </c>
      <c r="K813" s="1193">
        <f t="shared" si="40"/>
        <v>2035</v>
      </c>
    </row>
    <row r="814" spans="2:11" x14ac:dyDescent="0.3">
      <c r="B814" s="253"/>
      <c r="C814" s="255"/>
      <c r="D814" s="179"/>
      <c r="E814" s="88"/>
      <c r="F814" s="180" t="s">
        <v>1050</v>
      </c>
      <c r="G814" s="1181">
        <v>3</v>
      </c>
      <c r="H814" s="1181">
        <v>3</v>
      </c>
      <c r="I814" s="1192">
        <f t="shared" si="37"/>
        <v>611</v>
      </c>
      <c r="J814" s="1179">
        <v>10</v>
      </c>
      <c r="K814" s="1193">
        <f t="shared" si="40"/>
        <v>2035</v>
      </c>
    </row>
    <row r="815" spans="2:11" x14ac:dyDescent="0.3">
      <c r="B815" s="253"/>
      <c r="C815" s="255"/>
      <c r="D815" s="179">
        <v>8382</v>
      </c>
      <c r="E815" s="88" t="s">
        <v>1051</v>
      </c>
      <c r="F815" s="180" t="s">
        <v>1052</v>
      </c>
      <c r="G815" s="1181"/>
      <c r="H815" s="1181">
        <v>2</v>
      </c>
      <c r="I815" s="1192">
        <f t="shared" si="37"/>
        <v>407</v>
      </c>
      <c r="J815" s="1179">
        <v>10</v>
      </c>
      <c r="K815" s="1193">
        <f t="shared" si="40"/>
        <v>2035</v>
      </c>
    </row>
    <row r="816" spans="2:11" x14ac:dyDescent="0.3">
      <c r="B816" s="253"/>
      <c r="C816" s="255"/>
      <c r="D816" s="179">
        <v>8393</v>
      </c>
      <c r="E816" s="88" t="s">
        <v>1053</v>
      </c>
      <c r="F816" s="180" t="s">
        <v>1054</v>
      </c>
      <c r="G816" s="1181"/>
      <c r="H816" s="1181">
        <v>1</v>
      </c>
      <c r="I816" s="1192">
        <f t="shared" si="37"/>
        <v>204</v>
      </c>
      <c r="J816" s="1179">
        <v>3</v>
      </c>
      <c r="K816" s="1193">
        <f t="shared" si="40"/>
        <v>611</v>
      </c>
    </row>
    <row r="817" spans="2:11" x14ac:dyDescent="0.3">
      <c r="B817" s="253"/>
      <c r="C817" s="255"/>
      <c r="D817" s="179">
        <v>2089</v>
      </c>
      <c r="E817" s="88" t="s">
        <v>1055</v>
      </c>
      <c r="F817" s="180" t="s">
        <v>1056</v>
      </c>
      <c r="G817" s="1181"/>
      <c r="H817" s="282">
        <v>2.5</v>
      </c>
      <c r="I817" s="1192">
        <f t="shared" si="37"/>
        <v>509</v>
      </c>
      <c r="J817" s="1179">
        <v>10</v>
      </c>
      <c r="K817" s="1193">
        <f t="shared" si="40"/>
        <v>2035</v>
      </c>
    </row>
    <row r="818" spans="2:11" x14ac:dyDescent="0.3">
      <c r="B818" s="253"/>
      <c r="C818" s="255"/>
      <c r="D818" s="192"/>
      <c r="E818" s="193" t="s">
        <v>3224</v>
      </c>
      <c r="F818" s="194" t="s">
        <v>2927</v>
      </c>
      <c r="G818" s="1181"/>
      <c r="H818" s="1182">
        <v>0</v>
      </c>
      <c r="I818" s="1199"/>
      <c r="J818" s="1184">
        <v>2</v>
      </c>
      <c r="K818" s="1201">
        <f t="shared" si="40"/>
        <v>407</v>
      </c>
    </row>
    <row r="819" spans="2:11" x14ac:dyDescent="0.3">
      <c r="B819" s="253"/>
      <c r="C819" s="255"/>
      <c r="D819" s="179">
        <v>2090</v>
      </c>
      <c r="E819" s="88" t="s">
        <v>1057</v>
      </c>
      <c r="F819" s="180" t="s">
        <v>1058</v>
      </c>
      <c r="G819" s="1181"/>
      <c r="H819" s="1181">
        <v>1</v>
      </c>
      <c r="I819" s="1192">
        <f t="shared" si="37"/>
        <v>204</v>
      </c>
      <c r="J819" s="1179">
        <v>3</v>
      </c>
      <c r="K819" s="1193">
        <f t="shared" si="40"/>
        <v>611</v>
      </c>
    </row>
    <row r="820" spans="2:11" x14ac:dyDescent="0.3">
      <c r="B820" s="253"/>
      <c r="C820" s="255"/>
      <c r="D820" s="192">
        <v>2591</v>
      </c>
      <c r="E820" s="193" t="s">
        <v>3145</v>
      </c>
      <c r="F820" s="194" t="s">
        <v>3146</v>
      </c>
      <c r="G820" s="1181">
        <v>3</v>
      </c>
      <c r="H820" s="1182">
        <v>2</v>
      </c>
      <c r="I820" s="1200">
        <f t="shared" si="37"/>
        <v>407</v>
      </c>
      <c r="J820" s="1184">
        <v>10</v>
      </c>
      <c r="K820" s="1201">
        <f t="shared" si="40"/>
        <v>2035</v>
      </c>
    </row>
    <row r="821" spans="2:11" ht="26.4" x14ac:dyDescent="0.3">
      <c r="B821" s="253"/>
      <c r="C821" s="255"/>
      <c r="D821" s="192">
        <v>2592</v>
      </c>
      <c r="E821" s="193" t="s">
        <v>3147</v>
      </c>
      <c r="F821" s="194" t="s">
        <v>3148</v>
      </c>
      <c r="G821" s="1181">
        <v>3</v>
      </c>
      <c r="H821" s="1182">
        <v>2</v>
      </c>
      <c r="I821" s="1200">
        <f>IF($H821="","",IFERROR(ROUND($H821*PenaltyUnit,0), "n/a"))</f>
        <v>407</v>
      </c>
      <c r="J821" s="1184">
        <v>10</v>
      </c>
      <c r="K821" s="1201">
        <f t="shared" si="40"/>
        <v>2035</v>
      </c>
    </row>
    <row r="822" spans="2:11" x14ac:dyDescent="0.3">
      <c r="B822" s="253"/>
      <c r="C822" s="255"/>
      <c r="D822" s="192">
        <v>2593</v>
      </c>
      <c r="E822" s="193" t="s">
        <v>3150</v>
      </c>
      <c r="F822" s="194" t="s">
        <v>3149</v>
      </c>
      <c r="G822" s="1181">
        <v>3</v>
      </c>
      <c r="H822" s="1182">
        <v>2</v>
      </c>
      <c r="I822" s="1200">
        <f t="shared" si="37"/>
        <v>407</v>
      </c>
      <c r="J822" s="1184">
        <v>10</v>
      </c>
      <c r="K822" s="1201">
        <f t="shared" si="40"/>
        <v>2035</v>
      </c>
    </row>
    <row r="823" spans="2:11" x14ac:dyDescent="0.3">
      <c r="B823" s="253"/>
      <c r="C823" s="255"/>
      <c r="D823" s="192"/>
      <c r="E823" s="193"/>
      <c r="F823" s="194" t="s">
        <v>1059</v>
      </c>
      <c r="G823" s="1181"/>
      <c r="H823" s="1182">
        <v>1</v>
      </c>
      <c r="I823" s="1200">
        <f t="shared" si="37"/>
        <v>204</v>
      </c>
      <c r="J823" s="1184">
        <v>3</v>
      </c>
      <c r="K823" s="1201">
        <f t="shared" si="40"/>
        <v>611</v>
      </c>
    </row>
    <row r="824" spans="2:11" x14ac:dyDescent="0.3">
      <c r="B824" s="253"/>
      <c r="C824" s="255"/>
      <c r="D824" s="179">
        <v>7385</v>
      </c>
      <c r="E824" s="88" t="s">
        <v>1060</v>
      </c>
      <c r="F824" s="180" t="s">
        <v>1061</v>
      </c>
      <c r="G824" s="1181"/>
      <c r="H824" s="1181">
        <v>2</v>
      </c>
      <c r="I824" s="1192">
        <f t="shared" si="37"/>
        <v>407</v>
      </c>
      <c r="J824" s="1179">
        <v>10</v>
      </c>
      <c r="K824" s="1193">
        <f t="shared" si="40"/>
        <v>2035</v>
      </c>
    </row>
    <row r="825" spans="2:11" ht="26.4" x14ac:dyDescent="0.3">
      <c r="B825" s="253"/>
      <c r="C825" s="255"/>
      <c r="D825" s="192">
        <v>2490</v>
      </c>
      <c r="E825" s="193" t="s">
        <v>3151</v>
      </c>
      <c r="F825" s="194" t="s">
        <v>3026</v>
      </c>
      <c r="G825" s="1181">
        <v>3</v>
      </c>
      <c r="H825" s="1182">
        <v>2</v>
      </c>
      <c r="I825" s="1200">
        <f>IF($H825="","",IFERROR(ROUND($H825*PenaltyUnit,0), "n/a"))</f>
        <v>407</v>
      </c>
      <c r="J825" s="1184">
        <v>10</v>
      </c>
      <c r="K825" s="1201">
        <f>IF($J825="","",IFERROR(ROUND($J825*PenaltyUnit,0), J825))</f>
        <v>2035</v>
      </c>
    </row>
    <row r="826" spans="2:11" ht="26.4" x14ac:dyDescent="0.3">
      <c r="B826" s="253"/>
      <c r="C826" s="255"/>
      <c r="D826" s="192">
        <v>2491</v>
      </c>
      <c r="E826" s="193" t="s">
        <v>3152</v>
      </c>
      <c r="F826" s="194" t="s">
        <v>3026</v>
      </c>
      <c r="G826" s="1181">
        <v>3</v>
      </c>
      <c r="H826" s="1182">
        <v>20</v>
      </c>
      <c r="I826" s="1200">
        <f>IF($H826="","",IFERROR(ROUND($H826*PenaltyUnit,0), "n/a"))</f>
        <v>4070</v>
      </c>
      <c r="J826" s="1184">
        <v>120</v>
      </c>
      <c r="K826" s="1201">
        <f>IF($J826="","",IFERROR(ROUND($J826*PenaltyUnit,0), J826))</f>
        <v>24421</v>
      </c>
    </row>
    <row r="827" spans="2:11" x14ac:dyDescent="0.3">
      <c r="B827" s="253"/>
      <c r="C827" s="255"/>
      <c r="D827" s="179"/>
      <c r="E827" s="88" t="s">
        <v>1062</v>
      </c>
      <c r="F827" s="180" t="s">
        <v>1063</v>
      </c>
      <c r="G827" s="1181">
        <v>3</v>
      </c>
      <c r="H827" s="1181">
        <v>2</v>
      </c>
      <c r="I827" s="1192">
        <f>IF($H827="","",IFERROR(ROUND($H827*PenaltyUnit,0), "n/a"))</f>
        <v>407</v>
      </c>
      <c r="J827" s="1179">
        <v>10</v>
      </c>
      <c r="K827" s="1193">
        <f>IF($J827="","",IFERROR(ROUND($J827*PenaltyUnit,0), J827))</f>
        <v>2035</v>
      </c>
    </row>
    <row r="828" spans="2:11" ht="26.4" x14ac:dyDescent="0.3">
      <c r="B828" s="253"/>
      <c r="C828" s="255"/>
      <c r="D828" s="192">
        <v>2092</v>
      </c>
      <c r="E828" s="193" t="s">
        <v>3259</v>
      </c>
      <c r="F828" s="194" t="s">
        <v>1061</v>
      </c>
      <c r="G828" s="1181"/>
      <c r="H828" s="1182">
        <v>2</v>
      </c>
      <c r="I828" s="1200">
        <f>IF($H828="","",IFERROR(ROUND($H828*PenaltyUnit,0), "n/a"))</f>
        <v>407</v>
      </c>
      <c r="J828" s="1184">
        <v>10</v>
      </c>
      <c r="K828" s="1201">
        <f>IF($J828="","",IFERROR(ROUND($J828*PenaltyUnit,0), J828))</f>
        <v>2035</v>
      </c>
    </row>
    <row r="829" spans="2:11" x14ac:dyDescent="0.3">
      <c r="B829" s="253"/>
      <c r="C829" s="255"/>
      <c r="D829" s="192">
        <v>7386</v>
      </c>
      <c r="E829" s="193" t="s">
        <v>3156</v>
      </c>
      <c r="F829" s="194" t="s">
        <v>1064</v>
      </c>
      <c r="G829" s="1181">
        <v>3</v>
      </c>
      <c r="H829" s="1182">
        <v>2</v>
      </c>
      <c r="I829" s="1200">
        <f t="shared" ref="I829:I905" si="41">IF($H829="","",IFERROR(ROUND($H829*PenaltyUnit,0), "n/a"))</f>
        <v>407</v>
      </c>
      <c r="J829" s="1184">
        <v>10</v>
      </c>
      <c r="K829" s="1201">
        <f t="shared" si="40"/>
        <v>2035</v>
      </c>
    </row>
    <row r="830" spans="2:11" ht="26.4" x14ac:dyDescent="0.3">
      <c r="B830" s="253"/>
      <c r="C830" s="255"/>
      <c r="D830" s="192">
        <v>2492</v>
      </c>
      <c r="E830" s="193" t="s">
        <v>3154</v>
      </c>
      <c r="F830" s="194" t="s">
        <v>3153</v>
      </c>
      <c r="G830" s="1181">
        <v>3</v>
      </c>
      <c r="H830" s="1182">
        <v>2</v>
      </c>
      <c r="I830" s="1200">
        <f t="shared" si="41"/>
        <v>407</v>
      </c>
      <c r="J830" s="1184">
        <v>10</v>
      </c>
      <c r="K830" s="1201">
        <f t="shared" si="40"/>
        <v>2035</v>
      </c>
    </row>
    <row r="831" spans="2:11" ht="26.4" x14ac:dyDescent="0.3">
      <c r="B831" s="253"/>
      <c r="C831" s="255"/>
      <c r="D831" s="192">
        <v>2493</v>
      </c>
      <c r="E831" s="193" t="s">
        <v>3155</v>
      </c>
      <c r="F831" s="194" t="s">
        <v>3153</v>
      </c>
      <c r="G831" s="1181">
        <v>3</v>
      </c>
      <c r="H831" s="1182">
        <v>20</v>
      </c>
      <c r="I831" s="1200">
        <f t="shared" si="41"/>
        <v>4070</v>
      </c>
      <c r="J831" s="1184">
        <v>120</v>
      </c>
      <c r="K831" s="1201">
        <f t="shared" si="40"/>
        <v>24421</v>
      </c>
    </row>
    <row r="832" spans="2:11" x14ac:dyDescent="0.3">
      <c r="B832" s="253"/>
      <c r="C832" s="255"/>
      <c r="D832" s="179">
        <v>2541</v>
      </c>
      <c r="E832" s="88" t="s">
        <v>1065</v>
      </c>
      <c r="F832" s="180" t="s">
        <v>1066</v>
      </c>
      <c r="G832" s="1181"/>
      <c r="H832" s="1181">
        <v>2</v>
      </c>
      <c r="I832" s="1192">
        <f>IF($H832="","",IFERROR(ROUND($H832*PenaltyUnit,0), "n/a"))</f>
        <v>407</v>
      </c>
      <c r="J832" s="1179">
        <v>10</v>
      </c>
      <c r="K832" s="1193">
        <f>IF($J832="","",IFERROR(ROUND($J832*PenaltyUnit,0), J832))</f>
        <v>2035</v>
      </c>
    </row>
    <row r="833" spans="2:11" x14ac:dyDescent="0.3">
      <c r="B833" s="253"/>
      <c r="C833" s="255"/>
      <c r="D833" s="179">
        <v>2542</v>
      </c>
      <c r="E833" s="88" t="s">
        <v>1067</v>
      </c>
      <c r="F833" s="180" t="s">
        <v>1068</v>
      </c>
      <c r="G833" s="1181"/>
      <c r="H833" s="1181">
        <v>2</v>
      </c>
      <c r="I833" s="1192">
        <f>IF($H833="","",IFERROR(ROUND($H833*PenaltyUnit,0), "n/a"))</f>
        <v>407</v>
      </c>
      <c r="J833" s="1179">
        <v>10</v>
      </c>
      <c r="K833" s="1193">
        <f>IF($J833="","",IFERROR(ROUND($J833*PenaltyUnit,0), J833))</f>
        <v>2035</v>
      </c>
    </row>
    <row r="834" spans="2:11" ht="26.4" x14ac:dyDescent="0.3">
      <c r="B834" s="253"/>
      <c r="C834" s="255"/>
      <c r="D834" s="179">
        <v>8379</v>
      </c>
      <c r="E834" s="88" t="s">
        <v>1069</v>
      </c>
      <c r="F834" s="180" t="s">
        <v>1070</v>
      </c>
      <c r="G834" s="1181">
        <v>3</v>
      </c>
      <c r="H834" s="1181">
        <v>2</v>
      </c>
      <c r="I834" s="1192">
        <f>IF($H834="","",IFERROR(ROUND($H834*PenaltyUnit,0), "n/a"))</f>
        <v>407</v>
      </c>
      <c r="J834" s="1179">
        <v>10</v>
      </c>
      <c r="K834" s="1193">
        <f>IF($J834="","",IFERROR(ROUND($J834*PenaltyUnit,0), J834))</f>
        <v>2035</v>
      </c>
    </row>
    <row r="835" spans="2:11" ht="26.4" x14ac:dyDescent="0.3">
      <c r="B835" s="253"/>
      <c r="C835" s="255"/>
      <c r="D835" s="179"/>
      <c r="E835" s="88" t="s">
        <v>1071</v>
      </c>
      <c r="F835" s="180" t="s">
        <v>1072</v>
      </c>
      <c r="G835" s="1181">
        <v>3</v>
      </c>
      <c r="H835" s="1181">
        <v>2</v>
      </c>
      <c r="I835" s="1192">
        <f>IF($H835="","",IFERROR(ROUND($H835*PenaltyUnit,0), "n/a"))</f>
        <v>407</v>
      </c>
      <c r="J835" s="1179">
        <v>10</v>
      </c>
      <c r="K835" s="1193">
        <f>IF($J835="","",IFERROR(ROUND($J835*PenaltyUnit,0), J835))</f>
        <v>2035</v>
      </c>
    </row>
    <row r="836" spans="2:11" x14ac:dyDescent="0.3">
      <c r="B836" s="253"/>
      <c r="C836" s="255"/>
      <c r="D836" s="179">
        <v>8371</v>
      </c>
      <c r="E836" s="94" t="s">
        <v>3225</v>
      </c>
      <c r="F836" s="180"/>
      <c r="G836" s="1181"/>
      <c r="H836" s="1181"/>
      <c r="I836" s="1192"/>
      <c r="J836" s="1179"/>
      <c r="K836" s="1193"/>
    </row>
    <row r="837" spans="2:11" x14ac:dyDescent="0.3">
      <c r="B837" s="253"/>
      <c r="C837" s="255"/>
      <c r="D837" s="195"/>
      <c r="E837" s="196" t="s">
        <v>3272</v>
      </c>
      <c r="F837" s="197" t="s">
        <v>1073</v>
      </c>
      <c r="G837" s="1181"/>
      <c r="H837" s="1181">
        <v>1</v>
      </c>
      <c r="I837" s="1192">
        <f t="shared" si="41"/>
        <v>204</v>
      </c>
      <c r="J837" s="1179">
        <v>4</v>
      </c>
      <c r="K837" s="1193">
        <f t="shared" ref="K837" si="42">IF($J837="","",IFERROR(ROUND($J837*PenaltyUnit,0), J837))</f>
        <v>814</v>
      </c>
    </row>
    <row r="838" spans="2:11" ht="27" x14ac:dyDescent="0.3">
      <c r="B838" s="253"/>
      <c r="C838" s="255"/>
      <c r="D838" s="195"/>
      <c r="E838" s="198" t="s">
        <v>3273</v>
      </c>
      <c r="F838" s="197" t="s">
        <v>1074</v>
      </c>
      <c r="G838" s="1181"/>
      <c r="H838" s="1181">
        <v>1</v>
      </c>
      <c r="I838" s="1192">
        <f t="shared" si="41"/>
        <v>204</v>
      </c>
      <c r="J838" s="1179">
        <v>3</v>
      </c>
      <c r="K838" s="1193">
        <f t="shared" si="40"/>
        <v>611</v>
      </c>
    </row>
    <row r="839" spans="2:11" x14ac:dyDescent="0.3">
      <c r="B839" s="253"/>
      <c r="C839" s="255"/>
      <c r="D839" s="195"/>
      <c r="E839" s="199" t="s">
        <v>3274</v>
      </c>
      <c r="F839" s="197" t="s">
        <v>1075</v>
      </c>
      <c r="G839" s="1181"/>
      <c r="H839" s="1181">
        <v>1</v>
      </c>
      <c r="I839" s="1192">
        <f t="shared" si="41"/>
        <v>204</v>
      </c>
      <c r="J839" s="1179">
        <v>3</v>
      </c>
      <c r="K839" s="1193">
        <f t="shared" si="40"/>
        <v>611</v>
      </c>
    </row>
    <row r="840" spans="2:11" ht="26.4" x14ac:dyDescent="0.3">
      <c r="B840" s="253"/>
      <c r="C840" s="255"/>
      <c r="D840" s="195"/>
      <c r="E840" s="200" t="s">
        <v>3275</v>
      </c>
      <c r="F840" s="197" t="s">
        <v>1076</v>
      </c>
      <c r="G840" s="1181"/>
      <c r="H840" s="1181">
        <v>1</v>
      </c>
      <c r="I840" s="1192">
        <f t="shared" si="41"/>
        <v>204</v>
      </c>
      <c r="J840" s="1179">
        <v>3</v>
      </c>
      <c r="K840" s="1193">
        <f t="shared" si="40"/>
        <v>611</v>
      </c>
    </row>
    <row r="841" spans="2:11" x14ac:dyDescent="0.3">
      <c r="B841" s="253"/>
      <c r="C841" s="255"/>
      <c r="D841" s="192">
        <v>2594</v>
      </c>
      <c r="E841" s="201" t="s">
        <v>3191</v>
      </c>
      <c r="F841" s="194" t="s">
        <v>3157</v>
      </c>
      <c r="G841" s="1181">
        <v>4</v>
      </c>
      <c r="H841" s="1182">
        <v>3</v>
      </c>
      <c r="I841" s="1200">
        <f t="shared" si="41"/>
        <v>611</v>
      </c>
      <c r="J841" s="1183">
        <v>10</v>
      </c>
      <c r="K841" s="1200">
        <f t="shared" si="40"/>
        <v>2035</v>
      </c>
    </row>
    <row r="842" spans="2:11" x14ac:dyDescent="0.3">
      <c r="B842" s="253"/>
      <c r="C842" s="255"/>
      <c r="D842" s="192">
        <v>2595</v>
      </c>
      <c r="E842" s="193" t="s">
        <v>3158</v>
      </c>
      <c r="F842" s="194" t="s">
        <v>3160</v>
      </c>
      <c r="G842" s="1181">
        <v>4</v>
      </c>
      <c r="H842" s="1182">
        <v>3</v>
      </c>
      <c r="I842" s="1200">
        <f t="shared" si="41"/>
        <v>611</v>
      </c>
      <c r="J842" s="1183">
        <v>10</v>
      </c>
      <c r="K842" s="1200">
        <f t="shared" si="40"/>
        <v>2035</v>
      </c>
    </row>
    <row r="843" spans="2:11" x14ac:dyDescent="0.3">
      <c r="B843" s="253"/>
      <c r="C843" s="255"/>
      <c r="D843" s="192">
        <v>2596</v>
      </c>
      <c r="E843" s="193" t="s">
        <v>3161</v>
      </c>
      <c r="F843" s="194" t="s">
        <v>3159</v>
      </c>
      <c r="G843" s="1181">
        <v>4</v>
      </c>
      <c r="H843" s="1182">
        <v>3</v>
      </c>
      <c r="I843" s="1200">
        <f t="shared" si="41"/>
        <v>611</v>
      </c>
      <c r="J843" s="1183">
        <v>10</v>
      </c>
      <c r="K843" s="1200">
        <f t="shared" si="40"/>
        <v>2035</v>
      </c>
    </row>
    <row r="844" spans="2:11" x14ac:dyDescent="0.3">
      <c r="B844" s="253"/>
      <c r="C844" s="255"/>
      <c r="D844" s="192">
        <v>2497</v>
      </c>
      <c r="E844" s="193" t="s">
        <v>3162</v>
      </c>
      <c r="F844" s="194" t="s">
        <v>3163</v>
      </c>
      <c r="G844" s="1181">
        <v>4</v>
      </c>
      <c r="H844" s="1182">
        <v>3</v>
      </c>
      <c r="I844" s="1200">
        <f t="shared" si="41"/>
        <v>611</v>
      </c>
      <c r="J844" s="1183">
        <v>10</v>
      </c>
      <c r="K844" s="1200">
        <f t="shared" si="40"/>
        <v>2035</v>
      </c>
    </row>
    <row r="845" spans="2:11" x14ac:dyDescent="0.3">
      <c r="B845" s="253"/>
      <c r="C845" s="255"/>
      <c r="D845" s="192">
        <v>2498</v>
      </c>
      <c r="E845" s="193" t="s">
        <v>3164</v>
      </c>
      <c r="F845" s="194" t="s">
        <v>3163</v>
      </c>
      <c r="G845" s="1181">
        <v>4</v>
      </c>
      <c r="H845" s="1182">
        <v>20</v>
      </c>
      <c r="I845" s="1200">
        <f t="shared" si="41"/>
        <v>4070</v>
      </c>
      <c r="J845" s="1183">
        <v>120</v>
      </c>
      <c r="K845" s="1200">
        <f t="shared" si="40"/>
        <v>24421</v>
      </c>
    </row>
    <row r="846" spans="2:11" x14ac:dyDescent="0.3">
      <c r="B846" s="253"/>
      <c r="C846" s="255"/>
      <c r="D846" s="192">
        <v>2597</v>
      </c>
      <c r="E846" s="193" t="s">
        <v>3166</v>
      </c>
      <c r="F846" s="194" t="s">
        <v>3165</v>
      </c>
      <c r="G846" s="1181">
        <v>4</v>
      </c>
      <c r="H846" s="1182">
        <v>3</v>
      </c>
      <c r="I846" s="1200">
        <f t="shared" si="41"/>
        <v>611</v>
      </c>
      <c r="J846" s="1183">
        <v>10</v>
      </c>
      <c r="K846" s="1200">
        <f t="shared" si="40"/>
        <v>2035</v>
      </c>
    </row>
    <row r="847" spans="2:11" x14ac:dyDescent="0.3">
      <c r="B847" s="253"/>
      <c r="C847" s="255"/>
      <c r="D847" s="192">
        <v>2494</v>
      </c>
      <c r="E847" s="193" t="s">
        <v>3168</v>
      </c>
      <c r="F847" s="194" t="s">
        <v>3167</v>
      </c>
      <c r="G847" s="1181">
        <v>4</v>
      </c>
      <c r="H847" s="1182">
        <v>3</v>
      </c>
      <c r="I847" s="1200">
        <f t="shared" si="41"/>
        <v>611</v>
      </c>
      <c r="J847" s="1183">
        <v>10</v>
      </c>
      <c r="K847" s="1200">
        <f t="shared" si="40"/>
        <v>2035</v>
      </c>
    </row>
    <row r="848" spans="2:11" x14ac:dyDescent="0.3">
      <c r="B848" s="253"/>
      <c r="C848" s="255"/>
      <c r="D848" s="192">
        <v>2495</v>
      </c>
      <c r="E848" s="193" t="s">
        <v>3169</v>
      </c>
      <c r="F848" s="194" t="s">
        <v>3167</v>
      </c>
      <c r="G848" s="1181">
        <v>4</v>
      </c>
      <c r="H848" s="1182">
        <v>20</v>
      </c>
      <c r="I848" s="1200">
        <f t="shared" si="41"/>
        <v>4070</v>
      </c>
      <c r="J848" s="1183">
        <v>120</v>
      </c>
      <c r="K848" s="1200">
        <f t="shared" si="40"/>
        <v>24421</v>
      </c>
    </row>
    <row r="849" spans="2:11" x14ac:dyDescent="0.3">
      <c r="B849" s="253"/>
      <c r="C849" s="255"/>
      <c r="D849" s="192">
        <v>2598</v>
      </c>
      <c r="E849" s="193" t="s">
        <v>3170</v>
      </c>
      <c r="F849" s="194" t="s">
        <v>3171</v>
      </c>
      <c r="G849" s="1181">
        <v>4</v>
      </c>
      <c r="H849" s="1182">
        <v>3</v>
      </c>
      <c r="I849" s="1200">
        <f t="shared" si="41"/>
        <v>611</v>
      </c>
      <c r="J849" s="1183">
        <v>10</v>
      </c>
      <c r="K849" s="1200">
        <f t="shared" si="40"/>
        <v>2035</v>
      </c>
    </row>
    <row r="850" spans="2:11" x14ac:dyDescent="0.3">
      <c r="B850" s="253"/>
      <c r="C850" s="255"/>
      <c r="D850" s="192">
        <v>2599</v>
      </c>
      <c r="E850" s="193" t="s">
        <v>3172</v>
      </c>
      <c r="F850" s="194" t="s">
        <v>3173</v>
      </c>
      <c r="G850" s="1181">
        <v>4</v>
      </c>
      <c r="H850" s="1182">
        <v>3</v>
      </c>
      <c r="I850" s="1200">
        <f t="shared" si="41"/>
        <v>611</v>
      </c>
      <c r="J850" s="1183">
        <v>10</v>
      </c>
      <c r="K850" s="1200">
        <f t="shared" si="40"/>
        <v>2035</v>
      </c>
    </row>
    <row r="851" spans="2:11" ht="26.4" x14ac:dyDescent="0.3">
      <c r="B851" s="253"/>
      <c r="C851" s="256"/>
      <c r="D851" s="192">
        <v>2600</v>
      </c>
      <c r="E851" s="193" t="s">
        <v>3174</v>
      </c>
      <c r="F851" s="194" t="s">
        <v>3175</v>
      </c>
      <c r="G851" s="1181">
        <v>4</v>
      </c>
      <c r="H851" s="1182">
        <v>3</v>
      </c>
      <c r="I851" s="1200">
        <f t="shared" si="41"/>
        <v>611</v>
      </c>
      <c r="J851" s="1183">
        <v>10</v>
      </c>
      <c r="K851" s="1200">
        <f t="shared" si="40"/>
        <v>2035</v>
      </c>
    </row>
    <row r="852" spans="2:11" s="640" customFormat="1" ht="19.95" customHeight="1" x14ac:dyDescent="0.3">
      <c r="B852" s="252"/>
      <c r="C852" s="826" t="s">
        <v>1077</v>
      </c>
      <c r="D852" s="827"/>
      <c r="E852" s="827"/>
      <c r="F852" s="827"/>
      <c r="G852" s="827"/>
      <c r="H852" s="827"/>
      <c r="I852" s="827"/>
      <c r="J852" s="827"/>
      <c r="K852" s="828"/>
    </row>
    <row r="853" spans="2:11" x14ac:dyDescent="0.3">
      <c r="B853" s="253"/>
      <c r="C853" s="254"/>
      <c r="D853" s="179">
        <v>2051</v>
      </c>
      <c r="E853" s="88" t="s">
        <v>1078</v>
      </c>
      <c r="F853" s="180" t="s">
        <v>1079</v>
      </c>
      <c r="G853" s="1181">
        <v>2</v>
      </c>
      <c r="H853" s="1181">
        <v>1</v>
      </c>
      <c r="I853" s="1192">
        <f t="shared" si="41"/>
        <v>204</v>
      </c>
      <c r="J853" s="1179">
        <v>3</v>
      </c>
      <c r="K853" s="1193">
        <f t="shared" si="40"/>
        <v>611</v>
      </c>
    </row>
    <row r="854" spans="2:11" x14ac:dyDescent="0.3">
      <c r="B854" s="253"/>
      <c r="C854" s="255"/>
      <c r="D854" s="179"/>
      <c r="E854" s="88"/>
      <c r="F854" s="180" t="s">
        <v>92</v>
      </c>
      <c r="G854" s="1181">
        <v>2</v>
      </c>
      <c r="H854" s="1181">
        <v>1</v>
      </c>
      <c r="I854" s="1192">
        <f t="shared" si="41"/>
        <v>204</v>
      </c>
      <c r="J854" s="1179">
        <v>3</v>
      </c>
      <c r="K854" s="1193">
        <f t="shared" si="40"/>
        <v>611</v>
      </c>
    </row>
    <row r="855" spans="2:11" x14ac:dyDescent="0.3">
      <c r="B855" s="253"/>
      <c r="C855" s="255"/>
      <c r="D855" s="179"/>
      <c r="E855" s="88"/>
      <c r="F855" s="180" t="s">
        <v>1080</v>
      </c>
      <c r="G855" s="1181">
        <v>2</v>
      </c>
      <c r="H855" s="1181">
        <v>1</v>
      </c>
      <c r="I855" s="1192">
        <f t="shared" si="41"/>
        <v>204</v>
      </c>
      <c r="J855" s="1179">
        <v>3</v>
      </c>
      <c r="K855" s="1193">
        <f t="shared" si="40"/>
        <v>611</v>
      </c>
    </row>
    <row r="856" spans="2:11" x14ac:dyDescent="0.3">
      <c r="B856" s="253"/>
      <c r="C856" s="255"/>
      <c r="D856" s="179"/>
      <c r="E856" s="88"/>
      <c r="F856" s="180" t="s">
        <v>1081</v>
      </c>
      <c r="G856" s="1181">
        <v>2</v>
      </c>
      <c r="H856" s="1181">
        <v>1</v>
      </c>
      <c r="I856" s="1192">
        <f t="shared" si="41"/>
        <v>204</v>
      </c>
      <c r="J856" s="1179">
        <v>3</v>
      </c>
      <c r="K856" s="1193">
        <f t="shared" si="40"/>
        <v>611</v>
      </c>
    </row>
    <row r="857" spans="2:11" x14ac:dyDescent="0.3">
      <c r="B857" s="253"/>
      <c r="C857" s="255"/>
      <c r="D857" s="179">
        <v>2052</v>
      </c>
      <c r="E857" s="88" t="s">
        <v>1082</v>
      </c>
      <c r="F857" s="180">
        <v>51</v>
      </c>
      <c r="G857" s="1181"/>
      <c r="H857" s="1181">
        <v>1</v>
      </c>
      <c r="I857" s="1192">
        <f t="shared" si="41"/>
        <v>204</v>
      </c>
      <c r="J857" s="1179">
        <v>3</v>
      </c>
      <c r="K857" s="1193">
        <f t="shared" si="40"/>
        <v>611</v>
      </c>
    </row>
    <row r="858" spans="2:11" x14ac:dyDescent="0.3">
      <c r="B858" s="253"/>
      <c r="C858" s="255"/>
      <c r="D858" s="179"/>
      <c r="E858" s="88"/>
      <c r="F858" s="180" t="s">
        <v>1083</v>
      </c>
      <c r="G858" s="1181"/>
      <c r="H858" s="1181">
        <v>1</v>
      </c>
      <c r="I858" s="1192">
        <f t="shared" si="41"/>
        <v>204</v>
      </c>
      <c r="J858" s="1179">
        <v>3</v>
      </c>
      <c r="K858" s="1193">
        <f t="shared" si="40"/>
        <v>611</v>
      </c>
    </row>
    <row r="859" spans="2:11" x14ac:dyDescent="0.3">
      <c r="B859" s="253"/>
      <c r="C859" s="255"/>
      <c r="D859" s="179"/>
      <c r="E859" s="88"/>
      <c r="F859" s="180" t="s">
        <v>1084</v>
      </c>
      <c r="G859" s="185"/>
      <c r="H859" s="1181">
        <v>1</v>
      </c>
      <c r="I859" s="1192">
        <f t="shared" si="41"/>
        <v>204</v>
      </c>
      <c r="J859" s="1179">
        <v>3</v>
      </c>
      <c r="K859" s="1193">
        <f t="shared" si="40"/>
        <v>611</v>
      </c>
    </row>
    <row r="860" spans="2:11" x14ac:dyDescent="0.3">
      <c r="B860" s="253"/>
      <c r="C860" s="255"/>
      <c r="D860" s="179"/>
      <c r="E860" s="88"/>
      <c r="F860" s="180" t="s">
        <v>1085</v>
      </c>
      <c r="G860" s="185"/>
      <c r="H860" s="1181">
        <v>1</v>
      </c>
      <c r="I860" s="1192">
        <f t="shared" si="41"/>
        <v>204</v>
      </c>
      <c r="J860" s="1179">
        <v>3</v>
      </c>
      <c r="K860" s="1193">
        <f t="shared" si="40"/>
        <v>611</v>
      </c>
    </row>
    <row r="861" spans="2:11" x14ac:dyDescent="0.3">
      <c r="B861" s="253"/>
      <c r="C861" s="255"/>
      <c r="D861" s="179">
        <v>8376</v>
      </c>
      <c r="E861" s="88" t="s">
        <v>1078</v>
      </c>
      <c r="F861" s="180" t="s">
        <v>1086</v>
      </c>
      <c r="G861" s="185"/>
      <c r="H861" s="1181">
        <v>1</v>
      </c>
      <c r="I861" s="1192">
        <f t="shared" si="41"/>
        <v>204</v>
      </c>
      <c r="J861" s="1179">
        <v>3</v>
      </c>
      <c r="K861" s="1193">
        <f t="shared" si="40"/>
        <v>611</v>
      </c>
    </row>
    <row r="862" spans="2:11" x14ac:dyDescent="0.3">
      <c r="B862" s="253"/>
      <c r="C862" s="255"/>
      <c r="D862" s="179"/>
      <c r="E862" s="88"/>
      <c r="F862" s="180" t="s">
        <v>1087</v>
      </c>
      <c r="G862" s="185"/>
      <c r="H862" s="1181">
        <v>1</v>
      </c>
      <c r="I862" s="1192">
        <f t="shared" si="41"/>
        <v>204</v>
      </c>
      <c r="J862" s="1179">
        <v>3</v>
      </c>
      <c r="K862" s="1193">
        <f t="shared" si="40"/>
        <v>611</v>
      </c>
    </row>
    <row r="863" spans="2:11" x14ac:dyDescent="0.3">
      <c r="B863" s="253"/>
      <c r="C863" s="255"/>
      <c r="D863" s="179"/>
      <c r="E863" s="88"/>
      <c r="F863" s="180" t="s">
        <v>237</v>
      </c>
      <c r="G863" s="185"/>
      <c r="H863" s="1181">
        <v>1</v>
      </c>
      <c r="I863" s="1192">
        <f t="shared" si="41"/>
        <v>204</v>
      </c>
      <c r="J863" s="1179">
        <v>3</v>
      </c>
      <c r="K863" s="1193">
        <f t="shared" si="40"/>
        <v>611</v>
      </c>
    </row>
    <row r="864" spans="2:11" x14ac:dyDescent="0.3">
      <c r="B864" s="253"/>
      <c r="C864" s="255"/>
      <c r="D864" s="179"/>
      <c r="E864" s="88"/>
      <c r="F864" s="180" t="s">
        <v>1088</v>
      </c>
      <c r="G864" s="185"/>
      <c r="H864" s="1181">
        <v>1</v>
      </c>
      <c r="I864" s="1192">
        <f t="shared" si="41"/>
        <v>204</v>
      </c>
      <c r="J864" s="1179">
        <v>3</v>
      </c>
      <c r="K864" s="1193">
        <f t="shared" si="40"/>
        <v>611</v>
      </c>
    </row>
    <row r="865" spans="2:11" x14ac:dyDescent="0.3">
      <c r="B865" s="253"/>
      <c r="C865" s="255"/>
      <c r="D865" s="179"/>
      <c r="E865" s="88"/>
      <c r="F865" s="180" t="s">
        <v>1089</v>
      </c>
      <c r="G865" s="185"/>
      <c r="H865" s="1181">
        <v>1</v>
      </c>
      <c r="I865" s="1192">
        <f t="shared" si="41"/>
        <v>204</v>
      </c>
      <c r="J865" s="1179">
        <v>3</v>
      </c>
      <c r="K865" s="1193">
        <f t="shared" si="40"/>
        <v>611</v>
      </c>
    </row>
    <row r="866" spans="2:11" x14ac:dyDescent="0.3">
      <c r="B866" s="253"/>
      <c r="C866" s="255"/>
      <c r="D866" s="179"/>
      <c r="E866" s="88"/>
      <c r="F866" s="180" t="s">
        <v>1090</v>
      </c>
      <c r="G866" s="185"/>
      <c r="H866" s="1181">
        <v>1</v>
      </c>
      <c r="I866" s="1192">
        <f t="shared" si="41"/>
        <v>204</v>
      </c>
      <c r="J866" s="1179">
        <v>3</v>
      </c>
      <c r="K866" s="1193">
        <f t="shared" si="40"/>
        <v>611</v>
      </c>
    </row>
    <row r="867" spans="2:11" x14ac:dyDescent="0.3">
      <c r="B867" s="253"/>
      <c r="C867" s="256"/>
      <c r="D867" s="179"/>
      <c r="E867" s="88"/>
      <c r="F867" s="180" t="s">
        <v>1091</v>
      </c>
      <c r="G867" s="185"/>
      <c r="H867" s="1181">
        <v>1</v>
      </c>
      <c r="I867" s="1192">
        <f t="shared" si="41"/>
        <v>204</v>
      </c>
      <c r="J867" s="1179">
        <v>3</v>
      </c>
      <c r="K867" s="1193">
        <f t="shared" si="40"/>
        <v>611</v>
      </c>
    </row>
    <row r="868" spans="2:11" s="640" customFormat="1" ht="19.95" customHeight="1" x14ac:dyDescent="0.3">
      <c r="B868" s="252"/>
      <c r="C868" s="826" t="s">
        <v>1092</v>
      </c>
      <c r="D868" s="827"/>
      <c r="E868" s="827"/>
      <c r="F868" s="827"/>
      <c r="G868" s="827"/>
      <c r="H868" s="827"/>
      <c r="I868" s="827"/>
      <c r="J868" s="827"/>
      <c r="K868" s="828"/>
    </row>
    <row r="869" spans="2:11" x14ac:dyDescent="0.3">
      <c r="B869" s="253"/>
      <c r="C869" s="254"/>
      <c r="D869" s="179">
        <v>2101</v>
      </c>
      <c r="E869" s="88" t="s">
        <v>1093</v>
      </c>
      <c r="F869" s="180">
        <v>60</v>
      </c>
      <c r="G869" s="1181">
        <v>3</v>
      </c>
      <c r="H869" s="282">
        <v>2.5</v>
      </c>
      <c r="I869" s="1192">
        <f t="shared" si="41"/>
        <v>509</v>
      </c>
      <c r="J869" s="1179">
        <v>10</v>
      </c>
      <c r="K869" s="1193">
        <f t="shared" si="40"/>
        <v>2035</v>
      </c>
    </row>
    <row r="870" spans="2:11" x14ac:dyDescent="0.3">
      <c r="B870" s="253"/>
      <c r="C870" s="255"/>
      <c r="D870" s="179"/>
      <c r="E870" s="88"/>
      <c r="F870" s="180" t="s">
        <v>98</v>
      </c>
      <c r="G870" s="1181">
        <v>3</v>
      </c>
      <c r="H870" s="282">
        <v>2.5</v>
      </c>
      <c r="I870" s="1192">
        <f t="shared" si="41"/>
        <v>509</v>
      </c>
      <c r="J870" s="1179">
        <v>10</v>
      </c>
      <c r="K870" s="1193">
        <f t="shared" si="40"/>
        <v>2035</v>
      </c>
    </row>
    <row r="871" spans="2:11" x14ac:dyDescent="0.3">
      <c r="B871" s="253"/>
      <c r="C871" s="255"/>
      <c r="D871" s="179"/>
      <c r="E871" s="88"/>
      <c r="F871" s="180" t="s">
        <v>100</v>
      </c>
      <c r="G871" s="1181">
        <v>3</v>
      </c>
      <c r="H871" s="282">
        <v>2.5</v>
      </c>
      <c r="I871" s="1192">
        <f t="shared" si="41"/>
        <v>509</v>
      </c>
      <c r="J871" s="1179">
        <v>10</v>
      </c>
      <c r="K871" s="1193">
        <f t="shared" si="40"/>
        <v>2035</v>
      </c>
    </row>
    <row r="872" spans="2:11" x14ac:dyDescent="0.3">
      <c r="B872" s="253"/>
      <c r="C872" s="255"/>
      <c r="D872" s="179"/>
      <c r="E872" s="88"/>
      <c r="F872" s="180" t="s">
        <v>1094</v>
      </c>
      <c r="G872" s="1181">
        <v>3</v>
      </c>
      <c r="H872" s="282">
        <v>2.5</v>
      </c>
      <c r="I872" s="1192">
        <f t="shared" si="41"/>
        <v>509</v>
      </c>
      <c r="J872" s="1179">
        <v>10</v>
      </c>
      <c r="K872" s="1193">
        <f t="shared" si="40"/>
        <v>2035</v>
      </c>
    </row>
    <row r="873" spans="2:11" x14ac:dyDescent="0.3">
      <c r="B873" s="253"/>
      <c r="C873" s="255"/>
      <c r="D873" s="179"/>
      <c r="E873" s="88"/>
      <c r="F873" s="180" t="s">
        <v>1095</v>
      </c>
      <c r="G873" s="1181">
        <v>3</v>
      </c>
      <c r="H873" s="282">
        <v>2.5</v>
      </c>
      <c r="I873" s="1192">
        <f t="shared" si="41"/>
        <v>509</v>
      </c>
      <c r="J873" s="1179">
        <v>10</v>
      </c>
      <c r="K873" s="1193">
        <f t="shared" si="40"/>
        <v>2035</v>
      </c>
    </row>
    <row r="874" spans="2:11" x14ac:dyDescent="0.3">
      <c r="B874" s="253"/>
      <c r="C874" s="255"/>
      <c r="D874" s="179"/>
      <c r="E874" s="88"/>
      <c r="F874" s="180" t="s">
        <v>1096</v>
      </c>
      <c r="G874" s="1181">
        <v>3</v>
      </c>
      <c r="H874" s="282">
        <v>2.5</v>
      </c>
      <c r="I874" s="1192">
        <f t="shared" si="41"/>
        <v>509</v>
      </c>
      <c r="J874" s="1179">
        <v>10</v>
      </c>
      <c r="K874" s="1193">
        <f t="shared" si="40"/>
        <v>2035</v>
      </c>
    </row>
    <row r="875" spans="2:11" x14ac:dyDescent="0.3">
      <c r="B875" s="253"/>
      <c r="C875" s="255"/>
      <c r="D875" s="179"/>
      <c r="E875" s="88" t="s">
        <v>1097</v>
      </c>
      <c r="F875" s="180" t="s">
        <v>1098</v>
      </c>
      <c r="G875" s="1181">
        <v>3</v>
      </c>
      <c r="H875" s="282">
        <v>2.5</v>
      </c>
      <c r="I875" s="1192">
        <f t="shared" si="41"/>
        <v>509</v>
      </c>
      <c r="J875" s="1179">
        <v>10</v>
      </c>
      <c r="K875" s="1193">
        <f t="shared" ref="K875:K959" si="43">IF($J875="","",IFERROR(ROUND($J875*PenaltyUnit,0), J875))</f>
        <v>2035</v>
      </c>
    </row>
    <row r="876" spans="2:11" x14ac:dyDescent="0.3">
      <c r="B876" s="253"/>
      <c r="C876" s="255"/>
      <c r="D876" s="179"/>
      <c r="E876" s="88" t="s">
        <v>1099</v>
      </c>
      <c r="F876" s="180" t="s">
        <v>1100</v>
      </c>
      <c r="G876" s="1181">
        <v>3</v>
      </c>
      <c r="H876" s="282">
        <v>2.5</v>
      </c>
      <c r="I876" s="1192">
        <f t="shared" si="41"/>
        <v>509</v>
      </c>
      <c r="J876" s="1179">
        <v>10</v>
      </c>
      <c r="K876" s="1193">
        <f t="shared" si="43"/>
        <v>2035</v>
      </c>
    </row>
    <row r="877" spans="2:11" x14ac:dyDescent="0.3">
      <c r="B877" s="253"/>
      <c r="C877" s="255"/>
      <c r="D877" s="179"/>
      <c r="E877" s="88"/>
      <c r="F877" s="180" t="s">
        <v>1101</v>
      </c>
      <c r="G877" s="1181">
        <v>3</v>
      </c>
      <c r="H877" s="282">
        <v>2.5</v>
      </c>
      <c r="I877" s="1192">
        <f t="shared" si="41"/>
        <v>509</v>
      </c>
      <c r="J877" s="1179">
        <v>10</v>
      </c>
      <c r="K877" s="1193">
        <f t="shared" si="43"/>
        <v>2035</v>
      </c>
    </row>
    <row r="878" spans="2:11" x14ac:dyDescent="0.3">
      <c r="B878" s="253"/>
      <c r="C878" s="255"/>
      <c r="D878" s="179"/>
      <c r="E878" s="88" t="s">
        <v>1102</v>
      </c>
      <c r="F878" s="180" t="s">
        <v>1103</v>
      </c>
      <c r="G878" s="1181">
        <v>3</v>
      </c>
      <c r="H878" s="282">
        <v>2.5</v>
      </c>
      <c r="I878" s="1192">
        <f t="shared" si="41"/>
        <v>509</v>
      </c>
      <c r="J878" s="1179">
        <v>10</v>
      </c>
      <c r="K878" s="1193">
        <f t="shared" si="43"/>
        <v>2035</v>
      </c>
    </row>
    <row r="879" spans="2:11" x14ac:dyDescent="0.3">
      <c r="B879" s="253"/>
      <c r="C879" s="255"/>
      <c r="D879" s="179"/>
      <c r="E879" s="88"/>
      <c r="F879" s="180" t="s">
        <v>1104</v>
      </c>
      <c r="G879" s="1181">
        <v>3</v>
      </c>
      <c r="H879" s="282">
        <v>2.5</v>
      </c>
      <c r="I879" s="1192">
        <f t="shared" si="41"/>
        <v>509</v>
      </c>
      <c r="J879" s="1179">
        <v>10</v>
      </c>
      <c r="K879" s="1193">
        <f t="shared" si="43"/>
        <v>2035</v>
      </c>
    </row>
    <row r="880" spans="2:11" x14ac:dyDescent="0.3">
      <c r="B880" s="253"/>
      <c r="C880" s="255"/>
      <c r="D880" s="179"/>
      <c r="E880" s="88" t="s">
        <v>1105</v>
      </c>
      <c r="F880" s="180" t="s">
        <v>1106</v>
      </c>
      <c r="G880" s="1181">
        <v>3</v>
      </c>
      <c r="H880" s="282">
        <v>2.5</v>
      </c>
      <c r="I880" s="1192">
        <f t="shared" si="41"/>
        <v>509</v>
      </c>
      <c r="J880" s="1179">
        <v>10</v>
      </c>
      <c r="K880" s="1193">
        <f t="shared" si="43"/>
        <v>2035</v>
      </c>
    </row>
    <row r="881" spans="2:11" x14ac:dyDescent="0.3">
      <c r="B881" s="253"/>
      <c r="C881" s="255"/>
      <c r="D881" s="179"/>
      <c r="E881" s="88"/>
      <c r="F881" s="180" t="s">
        <v>1107</v>
      </c>
      <c r="G881" s="1181">
        <v>3</v>
      </c>
      <c r="H881" s="282">
        <v>2.5</v>
      </c>
      <c r="I881" s="1192">
        <f t="shared" si="41"/>
        <v>509</v>
      </c>
      <c r="J881" s="1179">
        <v>10</v>
      </c>
      <c r="K881" s="1193">
        <f t="shared" si="43"/>
        <v>2035</v>
      </c>
    </row>
    <row r="882" spans="2:11" x14ac:dyDescent="0.3">
      <c r="B882" s="253"/>
      <c r="C882" s="255"/>
      <c r="D882" s="179"/>
      <c r="E882" s="88"/>
      <c r="F882" s="180" t="s">
        <v>1108</v>
      </c>
      <c r="G882" s="1181">
        <v>3</v>
      </c>
      <c r="H882" s="282">
        <v>2.5</v>
      </c>
      <c r="I882" s="1192">
        <f t="shared" si="41"/>
        <v>509</v>
      </c>
      <c r="J882" s="1179">
        <v>10</v>
      </c>
      <c r="K882" s="1193">
        <f t="shared" si="43"/>
        <v>2035</v>
      </c>
    </row>
    <row r="883" spans="2:11" x14ac:dyDescent="0.3">
      <c r="B883" s="253"/>
      <c r="C883" s="255"/>
      <c r="D883" s="179"/>
      <c r="E883" s="88"/>
      <c r="F883" s="180" t="s">
        <v>1109</v>
      </c>
      <c r="G883" s="1181">
        <v>3</v>
      </c>
      <c r="H883" s="282">
        <v>2.5</v>
      </c>
      <c r="I883" s="1192">
        <f t="shared" si="41"/>
        <v>509</v>
      </c>
      <c r="J883" s="1179">
        <v>10</v>
      </c>
      <c r="K883" s="1193">
        <f t="shared" si="43"/>
        <v>2035</v>
      </c>
    </row>
    <row r="884" spans="2:11" x14ac:dyDescent="0.3">
      <c r="B884" s="253"/>
      <c r="C884" s="255"/>
      <c r="D884" s="179"/>
      <c r="E884" s="88"/>
      <c r="F884" s="180" t="s">
        <v>1110</v>
      </c>
      <c r="G884" s="1181">
        <v>3</v>
      </c>
      <c r="H884" s="282">
        <v>2.5</v>
      </c>
      <c r="I884" s="1192">
        <f t="shared" si="41"/>
        <v>509</v>
      </c>
      <c r="J884" s="1179">
        <v>10</v>
      </c>
      <c r="K884" s="1193">
        <f t="shared" si="43"/>
        <v>2035</v>
      </c>
    </row>
    <row r="885" spans="2:11" x14ac:dyDescent="0.3">
      <c r="B885" s="253"/>
      <c r="C885" s="255"/>
      <c r="D885" s="179">
        <v>1963</v>
      </c>
      <c r="E885" s="88" t="s">
        <v>1111</v>
      </c>
      <c r="F885" s="180" t="s">
        <v>1095</v>
      </c>
      <c r="G885" s="1181"/>
      <c r="H885" s="1181">
        <v>20</v>
      </c>
      <c r="I885" s="1192">
        <f t="shared" si="41"/>
        <v>4070</v>
      </c>
      <c r="J885" s="1179">
        <v>120</v>
      </c>
      <c r="K885" s="1193">
        <f t="shared" si="43"/>
        <v>24421</v>
      </c>
    </row>
    <row r="886" spans="2:11" x14ac:dyDescent="0.3">
      <c r="B886" s="253"/>
      <c r="C886" s="255"/>
      <c r="D886" s="179"/>
      <c r="E886" s="88"/>
      <c r="F886" s="180">
        <v>60</v>
      </c>
      <c r="G886" s="1181"/>
      <c r="H886" s="1181">
        <v>20</v>
      </c>
      <c r="I886" s="1192">
        <f t="shared" si="41"/>
        <v>4070</v>
      </c>
      <c r="J886" s="1179">
        <v>120</v>
      </c>
      <c r="K886" s="1193">
        <f t="shared" si="43"/>
        <v>24421</v>
      </c>
    </row>
    <row r="887" spans="2:11" x14ac:dyDescent="0.3">
      <c r="B887" s="253"/>
      <c r="C887" s="255"/>
      <c r="D887" s="179">
        <v>2149</v>
      </c>
      <c r="E887" s="88" t="s">
        <v>1112</v>
      </c>
      <c r="F887" s="180">
        <v>274</v>
      </c>
      <c r="G887" s="1181"/>
      <c r="H887" s="282">
        <v>2.5</v>
      </c>
      <c r="I887" s="1192">
        <f t="shared" si="41"/>
        <v>509</v>
      </c>
      <c r="J887" s="1179">
        <v>10</v>
      </c>
      <c r="K887" s="1193">
        <f t="shared" si="43"/>
        <v>2035</v>
      </c>
    </row>
    <row r="888" spans="2:11" x14ac:dyDescent="0.3">
      <c r="B888" s="253"/>
      <c r="C888" s="255"/>
      <c r="D888" s="179"/>
      <c r="E888" s="88"/>
      <c r="F888" s="180">
        <v>275</v>
      </c>
      <c r="G888" s="1181"/>
      <c r="H888" s="282">
        <v>2.5</v>
      </c>
      <c r="I888" s="1192">
        <f t="shared" si="41"/>
        <v>509</v>
      </c>
      <c r="J888" s="1179">
        <v>10</v>
      </c>
      <c r="K888" s="1193">
        <f t="shared" si="43"/>
        <v>2035</v>
      </c>
    </row>
    <row r="889" spans="2:11" x14ac:dyDescent="0.3">
      <c r="B889" s="253"/>
      <c r="C889" s="255"/>
      <c r="D889" s="179"/>
      <c r="E889" s="88"/>
      <c r="F889" s="180">
        <v>277</v>
      </c>
      <c r="G889" s="1181"/>
      <c r="H889" s="282">
        <v>2.5</v>
      </c>
      <c r="I889" s="1192">
        <f t="shared" si="41"/>
        <v>509</v>
      </c>
      <c r="J889" s="1179">
        <v>10</v>
      </c>
      <c r="K889" s="1193">
        <f t="shared" si="43"/>
        <v>2035</v>
      </c>
    </row>
    <row r="890" spans="2:11" x14ac:dyDescent="0.3">
      <c r="B890" s="253"/>
      <c r="C890" s="255"/>
      <c r="D890" s="179"/>
      <c r="E890" s="88"/>
      <c r="F890" s="180" t="s">
        <v>1113</v>
      </c>
      <c r="G890" s="185"/>
      <c r="H890" s="282">
        <v>2.5</v>
      </c>
      <c r="I890" s="1192">
        <f t="shared" si="41"/>
        <v>509</v>
      </c>
      <c r="J890" s="1179">
        <v>10</v>
      </c>
      <c r="K890" s="1193">
        <f t="shared" si="43"/>
        <v>2035</v>
      </c>
    </row>
    <row r="891" spans="2:11" x14ac:dyDescent="0.3">
      <c r="B891" s="253"/>
      <c r="C891" s="255"/>
      <c r="D891" s="179"/>
      <c r="E891" s="88"/>
      <c r="F891" s="180" t="s">
        <v>1114</v>
      </c>
      <c r="G891" s="1181"/>
      <c r="H891" s="282">
        <v>2.5</v>
      </c>
      <c r="I891" s="1192">
        <f t="shared" si="41"/>
        <v>509</v>
      </c>
      <c r="J891" s="1179">
        <v>10</v>
      </c>
      <c r="K891" s="1193">
        <f t="shared" si="43"/>
        <v>2035</v>
      </c>
    </row>
    <row r="892" spans="2:11" x14ac:dyDescent="0.3">
      <c r="B892" s="253"/>
      <c r="C892" s="255"/>
      <c r="D892" s="179">
        <v>8360</v>
      </c>
      <c r="E892" s="88" t="s">
        <v>1115</v>
      </c>
      <c r="F892" s="180">
        <v>64</v>
      </c>
      <c r="G892" s="1181">
        <v>3</v>
      </c>
      <c r="H892" s="282">
        <v>1.75</v>
      </c>
      <c r="I892" s="1192">
        <f t="shared" si="41"/>
        <v>356</v>
      </c>
      <c r="J892" s="1179">
        <v>10</v>
      </c>
      <c r="K892" s="1193">
        <f t="shared" si="43"/>
        <v>2035</v>
      </c>
    </row>
    <row r="893" spans="2:11" x14ac:dyDescent="0.3">
      <c r="B893" s="253"/>
      <c r="C893" s="255"/>
      <c r="D893" s="179">
        <v>8368</v>
      </c>
      <c r="E893" s="88" t="s">
        <v>1116</v>
      </c>
      <c r="F893" s="180" t="s">
        <v>1117</v>
      </c>
      <c r="G893" s="1181">
        <v>3</v>
      </c>
      <c r="H893" s="282">
        <v>2.5</v>
      </c>
      <c r="I893" s="1192">
        <f t="shared" si="41"/>
        <v>509</v>
      </c>
      <c r="J893" s="1179">
        <v>5</v>
      </c>
      <c r="K893" s="1193">
        <f t="shared" si="43"/>
        <v>1018</v>
      </c>
    </row>
    <row r="894" spans="2:11" x14ac:dyDescent="0.3">
      <c r="B894" s="253"/>
      <c r="C894" s="255"/>
      <c r="D894" s="179">
        <v>8372</v>
      </c>
      <c r="E894" s="88" t="s">
        <v>1118</v>
      </c>
      <c r="F894" s="180" t="s">
        <v>1119</v>
      </c>
      <c r="G894" s="1181">
        <v>3</v>
      </c>
      <c r="H894" s="1181">
        <v>2</v>
      </c>
      <c r="I894" s="1192">
        <f t="shared" si="41"/>
        <v>407</v>
      </c>
      <c r="J894" s="1179">
        <v>10</v>
      </c>
      <c r="K894" s="1193">
        <f t="shared" si="43"/>
        <v>2035</v>
      </c>
    </row>
    <row r="895" spans="2:11" x14ac:dyDescent="0.3">
      <c r="B895" s="253"/>
      <c r="C895" s="255"/>
      <c r="D895" s="179"/>
      <c r="E895" s="88" t="s">
        <v>1120</v>
      </c>
      <c r="F895" s="180" t="s">
        <v>165</v>
      </c>
      <c r="G895" s="1181">
        <v>3</v>
      </c>
      <c r="H895" s="1181">
        <v>2</v>
      </c>
      <c r="I895" s="1192">
        <f t="shared" si="41"/>
        <v>407</v>
      </c>
      <c r="J895" s="1179">
        <v>10</v>
      </c>
      <c r="K895" s="1193">
        <f t="shared" si="43"/>
        <v>2035</v>
      </c>
    </row>
    <row r="896" spans="2:11" x14ac:dyDescent="0.3">
      <c r="B896" s="253"/>
      <c r="C896" s="255"/>
      <c r="D896" s="179"/>
      <c r="E896" s="88" t="s">
        <v>1121</v>
      </c>
      <c r="F896" s="180" t="s">
        <v>1122</v>
      </c>
      <c r="G896" s="1181">
        <v>3</v>
      </c>
      <c r="H896" s="1181">
        <v>2</v>
      </c>
      <c r="I896" s="1192">
        <f t="shared" si="41"/>
        <v>407</v>
      </c>
      <c r="J896" s="1179">
        <v>10</v>
      </c>
      <c r="K896" s="1193">
        <f t="shared" si="43"/>
        <v>2035</v>
      </c>
    </row>
    <row r="897" spans="2:11" x14ac:dyDescent="0.3">
      <c r="B897" s="253"/>
      <c r="C897" s="255"/>
      <c r="D897" s="179"/>
      <c r="E897" s="88" t="s">
        <v>3280</v>
      </c>
      <c r="F897" s="180" t="s">
        <v>1123</v>
      </c>
      <c r="G897" s="1181">
        <v>3</v>
      </c>
      <c r="H897" s="1181">
        <v>2</v>
      </c>
      <c r="I897" s="1192">
        <f t="shared" si="41"/>
        <v>407</v>
      </c>
      <c r="J897" s="1179">
        <v>10</v>
      </c>
      <c r="K897" s="1193">
        <f t="shared" si="43"/>
        <v>2035</v>
      </c>
    </row>
    <row r="898" spans="2:11" ht="26.4" x14ac:dyDescent="0.3">
      <c r="B898" s="253"/>
      <c r="C898" s="255"/>
      <c r="D898" s="179"/>
      <c r="E898" s="88" t="s">
        <v>3276</v>
      </c>
      <c r="F898" s="180" t="s">
        <v>1124</v>
      </c>
      <c r="G898" s="1181">
        <v>3</v>
      </c>
      <c r="H898" s="1181">
        <v>2</v>
      </c>
      <c r="I898" s="1192">
        <f t="shared" si="41"/>
        <v>407</v>
      </c>
      <c r="J898" s="1179">
        <v>10</v>
      </c>
      <c r="K898" s="1193">
        <f t="shared" si="43"/>
        <v>2035</v>
      </c>
    </row>
    <row r="899" spans="2:11" x14ac:dyDescent="0.3">
      <c r="B899" s="253"/>
      <c r="C899" s="255"/>
      <c r="D899" s="179"/>
      <c r="E899" s="88" t="s">
        <v>3277</v>
      </c>
      <c r="F899" s="180" t="s">
        <v>1125</v>
      </c>
      <c r="G899" s="1181">
        <v>3</v>
      </c>
      <c r="H899" s="1181">
        <v>2</v>
      </c>
      <c r="I899" s="1192">
        <f t="shared" si="41"/>
        <v>407</v>
      </c>
      <c r="J899" s="1179">
        <v>10</v>
      </c>
      <c r="K899" s="1193">
        <f t="shared" si="43"/>
        <v>2035</v>
      </c>
    </row>
    <row r="900" spans="2:11" x14ac:dyDescent="0.3">
      <c r="B900" s="253"/>
      <c r="C900" s="255"/>
      <c r="D900" s="179"/>
      <c r="E900" s="88" t="s">
        <v>3278</v>
      </c>
      <c r="F900" s="180" t="s">
        <v>1126</v>
      </c>
      <c r="G900" s="1181">
        <v>3</v>
      </c>
      <c r="H900" s="1181">
        <v>2</v>
      </c>
      <c r="I900" s="1192">
        <f t="shared" si="41"/>
        <v>407</v>
      </c>
      <c r="J900" s="1179">
        <v>10</v>
      </c>
      <c r="K900" s="1193">
        <f t="shared" si="43"/>
        <v>2035</v>
      </c>
    </row>
    <row r="901" spans="2:11" ht="26.4" x14ac:dyDescent="0.3">
      <c r="B901" s="253"/>
      <c r="C901" s="256"/>
      <c r="D901" s="179"/>
      <c r="E901" s="88" t="s">
        <v>3279</v>
      </c>
      <c r="F901" s="180" t="s">
        <v>1127</v>
      </c>
      <c r="G901" s="1181">
        <v>3</v>
      </c>
      <c r="H901" s="1181">
        <v>2</v>
      </c>
      <c r="I901" s="1192">
        <f t="shared" si="41"/>
        <v>407</v>
      </c>
      <c r="J901" s="1179">
        <v>10</v>
      </c>
      <c r="K901" s="1193">
        <f t="shared" si="43"/>
        <v>2035</v>
      </c>
    </row>
    <row r="902" spans="2:11" s="640" customFormat="1" ht="19.95" customHeight="1" x14ac:dyDescent="0.3">
      <c r="B902" s="252"/>
      <c r="C902" s="826" t="s">
        <v>319</v>
      </c>
      <c r="D902" s="827"/>
      <c r="E902" s="827"/>
      <c r="F902" s="827"/>
      <c r="G902" s="827"/>
      <c r="H902" s="827"/>
      <c r="I902" s="827"/>
      <c r="J902" s="827"/>
      <c r="K902" s="828"/>
    </row>
    <row r="903" spans="2:11" x14ac:dyDescent="0.3">
      <c r="B903" s="253"/>
      <c r="C903" s="254"/>
      <c r="D903" s="179">
        <v>2501</v>
      </c>
      <c r="E903" s="88" t="s">
        <v>1128</v>
      </c>
      <c r="F903" s="180" t="s">
        <v>63</v>
      </c>
      <c r="G903" s="185"/>
      <c r="H903" s="282">
        <v>1.25</v>
      </c>
      <c r="I903" s="1192">
        <f t="shared" si="41"/>
        <v>254</v>
      </c>
      <c r="J903" s="1179">
        <v>5</v>
      </c>
      <c r="K903" s="1193">
        <f t="shared" si="43"/>
        <v>1018</v>
      </c>
    </row>
    <row r="904" spans="2:11" x14ac:dyDescent="0.3">
      <c r="B904" s="253"/>
      <c r="C904" s="255"/>
      <c r="D904" s="179"/>
      <c r="E904" s="88"/>
      <c r="F904" s="180" t="s">
        <v>1129</v>
      </c>
      <c r="G904" s="185"/>
      <c r="H904" s="282">
        <v>1.25</v>
      </c>
      <c r="I904" s="1192">
        <f t="shared" si="41"/>
        <v>254</v>
      </c>
      <c r="J904" s="1179">
        <v>5</v>
      </c>
      <c r="K904" s="1193">
        <f t="shared" si="43"/>
        <v>1018</v>
      </c>
    </row>
    <row r="905" spans="2:11" x14ac:dyDescent="0.3">
      <c r="B905" s="253"/>
      <c r="C905" s="255"/>
      <c r="D905" s="179"/>
      <c r="E905" s="88"/>
      <c r="F905" s="180" t="s">
        <v>1130</v>
      </c>
      <c r="G905" s="185"/>
      <c r="H905" s="282">
        <v>1.25</v>
      </c>
      <c r="I905" s="1192">
        <f t="shared" si="41"/>
        <v>254</v>
      </c>
      <c r="J905" s="1179">
        <v>3</v>
      </c>
      <c r="K905" s="1193">
        <f t="shared" si="43"/>
        <v>611</v>
      </c>
    </row>
    <row r="906" spans="2:11" x14ac:dyDescent="0.3">
      <c r="B906" s="253"/>
      <c r="C906" s="255"/>
      <c r="D906" s="179"/>
      <c r="E906" s="88"/>
      <c r="F906" s="180">
        <v>40</v>
      </c>
      <c r="G906" s="185"/>
      <c r="H906" s="282">
        <v>1.25</v>
      </c>
      <c r="I906" s="1192">
        <f t="shared" ref="I906:I971" si="44">IF($H906="","",IFERROR(ROUND($H906*PenaltyUnit,0), "n/a"))</f>
        <v>254</v>
      </c>
      <c r="J906" s="1179">
        <v>5</v>
      </c>
      <c r="K906" s="1193">
        <f t="shared" si="43"/>
        <v>1018</v>
      </c>
    </row>
    <row r="907" spans="2:11" x14ac:dyDescent="0.3">
      <c r="B907" s="253"/>
      <c r="C907" s="255"/>
      <c r="D907" s="179"/>
      <c r="E907" s="88"/>
      <c r="F907" s="180">
        <v>41</v>
      </c>
      <c r="G907" s="185"/>
      <c r="H907" s="282">
        <v>1.25</v>
      </c>
      <c r="I907" s="1192">
        <f t="shared" si="44"/>
        <v>254</v>
      </c>
      <c r="J907" s="1179">
        <v>5</v>
      </c>
      <c r="K907" s="1193">
        <f t="shared" si="43"/>
        <v>1018</v>
      </c>
    </row>
    <row r="908" spans="2:11" x14ac:dyDescent="0.3">
      <c r="B908" s="253"/>
      <c r="C908" s="255"/>
      <c r="D908" s="179"/>
      <c r="E908" s="88"/>
      <c r="F908" s="180">
        <v>43</v>
      </c>
      <c r="G908" s="185"/>
      <c r="H908" s="282">
        <v>1.25</v>
      </c>
      <c r="I908" s="1192">
        <f t="shared" si="44"/>
        <v>254</v>
      </c>
      <c r="J908" s="1179">
        <v>5</v>
      </c>
      <c r="K908" s="1193">
        <f t="shared" si="43"/>
        <v>1018</v>
      </c>
    </row>
    <row r="909" spans="2:11" x14ac:dyDescent="0.3">
      <c r="B909" s="253"/>
      <c r="C909" s="255"/>
      <c r="D909" s="179"/>
      <c r="E909" s="88"/>
      <c r="F909" s="180" t="s">
        <v>1131</v>
      </c>
      <c r="G909" s="185"/>
      <c r="H909" s="282">
        <v>1.25</v>
      </c>
      <c r="I909" s="1192">
        <f t="shared" si="44"/>
        <v>254</v>
      </c>
      <c r="J909" s="1179">
        <v>5</v>
      </c>
      <c r="K909" s="1193">
        <f t="shared" si="43"/>
        <v>1018</v>
      </c>
    </row>
    <row r="910" spans="2:11" x14ac:dyDescent="0.3">
      <c r="B910" s="253"/>
      <c r="C910" s="255"/>
      <c r="D910" s="179"/>
      <c r="E910" s="88"/>
      <c r="F910" s="180" t="s">
        <v>1132</v>
      </c>
      <c r="G910" s="185"/>
      <c r="H910" s="282">
        <v>1.25</v>
      </c>
      <c r="I910" s="1192">
        <f t="shared" si="44"/>
        <v>254</v>
      </c>
      <c r="J910" s="1179">
        <v>5</v>
      </c>
      <c r="K910" s="1193">
        <f t="shared" si="43"/>
        <v>1018</v>
      </c>
    </row>
    <row r="911" spans="2:11" x14ac:dyDescent="0.3">
      <c r="B911" s="253"/>
      <c r="C911" s="255"/>
      <c r="D911" s="179"/>
      <c r="E911" s="88"/>
      <c r="F911" s="180" t="s">
        <v>1133</v>
      </c>
      <c r="G911" s="185"/>
      <c r="H911" s="282">
        <v>1.25</v>
      </c>
      <c r="I911" s="1192">
        <f t="shared" si="44"/>
        <v>254</v>
      </c>
      <c r="J911" s="1179">
        <v>3</v>
      </c>
      <c r="K911" s="1193">
        <f t="shared" si="43"/>
        <v>611</v>
      </c>
    </row>
    <row r="912" spans="2:11" x14ac:dyDescent="0.3">
      <c r="B912" s="253"/>
      <c r="C912" s="255"/>
      <c r="D912" s="179"/>
      <c r="E912" s="88"/>
      <c r="F912" s="180" t="s">
        <v>195</v>
      </c>
      <c r="G912" s="185"/>
      <c r="H912" s="282">
        <v>1.25</v>
      </c>
      <c r="I912" s="1192">
        <f t="shared" si="44"/>
        <v>254</v>
      </c>
      <c r="J912" s="1179">
        <v>5</v>
      </c>
      <c r="K912" s="1193">
        <f t="shared" si="43"/>
        <v>1018</v>
      </c>
    </row>
    <row r="913" spans="2:11" x14ac:dyDescent="0.3">
      <c r="B913" s="253"/>
      <c r="C913" s="255"/>
      <c r="D913" s="179"/>
      <c r="E913" s="88"/>
      <c r="F913" s="180" t="s">
        <v>197</v>
      </c>
      <c r="G913" s="1181"/>
      <c r="H913" s="282">
        <v>1.25</v>
      </c>
      <c r="I913" s="1192">
        <f t="shared" si="44"/>
        <v>254</v>
      </c>
      <c r="J913" s="1179">
        <v>5</v>
      </c>
      <c r="K913" s="1193">
        <f t="shared" si="43"/>
        <v>1018</v>
      </c>
    </row>
    <row r="914" spans="2:11" x14ac:dyDescent="0.3">
      <c r="B914" s="253"/>
      <c r="C914" s="255"/>
      <c r="D914" s="179"/>
      <c r="E914" s="88"/>
      <c r="F914" s="180">
        <v>90</v>
      </c>
      <c r="G914" s="1181"/>
      <c r="H914" s="282">
        <v>1.25</v>
      </c>
      <c r="I914" s="1192">
        <f t="shared" si="44"/>
        <v>254</v>
      </c>
      <c r="J914" s="1179">
        <v>5</v>
      </c>
      <c r="K914" s="1193">
        <f t="shared" si="43"/>
        <v>1018</v>
      </c>
    </row>
    <row r="915" spans="2:11" x14ac:dyDescent="0.3">
      <c r="B915" s="253"/>
      <c r="C915" s="255"/>
      <c r="D915" s="179"/>
      <c r="E915" s="88"/>
      <c r="F915" s="180" t="s">
        <v>199</v>
      </c>
      <c r="G915" s="1181"/>
      <c r="H915" s="282">
        <v>1.25</v>
      </c>
      <c r="I915" s="1192">
        <f t="shared" si="44"/>
        <v>254</v>
      </c>
      <c r="J915" s="1179">
        <v>5</v>
      </c>
      <c r="K915" s="1193">
        <f t="shared" si="43"/>
        <v>1018</v>
      </c>
    </row>
    <row r="916" spans="2:11" x14ac:dyDescent="0.3">
      <c r="B916" s="253"/>
      <c r="C916" s="255"/>
      <c r="D916" s="179"/>
      <c r="E916" s="88"/>
      <c r="F916" s="180" t="s">
        <v>201</v>
      </c>
      <c r="G916" s="1181"/>
      <c r="H916" s="282">
        <v>1.25</v>
      </c>
      <c r="I916" s="1192">
        <f t="shared" si="44"/>
        <v>254</v>
      </c>
      <c r="J916" s="1179">
        <v>5</v>
      </c>
      <c r="K916" s="1193">
        <f t="shared" si="43"/>
        <v>1018</v>
      </c>
    </row>
    <row r="917" spans="2:11" x14ac:dyDescent="0.3">
      <c r="B917" s="253"/>
      <c r="C917" s="255"/>
      <c r="D917" s="179"/>
      <c r="E917" s="88"/>
      <c r="F917" s="180" t="s">
        <v>1134</v>
      </c>
      <c r="G917" s="1181"/>
      <c r="H917" s="282">
        <v>1.25</v>
      </c>
      <c r="I917" s="1192">
        <f t="shared" si="44"/>
        <v>254</v>
      </c>
      <c r="J917" s="1179">
        <v>5</v>
      </c>
      <c r="K917" s="1193">
        <f t="shared" si="43"/>
        <v>1018</v>
      </c>
    </row>
    <row r="918" spans="2:11" x14ac:dyDescent="0.3">
      <c r="B918" s="253"/>
      <c r="C918" s="255"/>
      <c r="D918" s="179"/>
      <c r="E918" s="88"/>
      <c r="F918" s="180" t="s">
        <v>1135</v>
      </c>
      <c r="G918" s="1181"/>
      <c r="H918" s="282">
        <v>1.25</v>
      </c>
      <c r="I918" s="1192">
        <f t="shared" si="44"/>
        <v>254</v>
      </c>
      <c r="J918" s="1179">
        <v>5</v>
      </c>
      <c r="K918" s="1193">
        <f t="shared" si="43"/>
        <v>1018</v>
      </c>
    </row>
    <row r="919" spans="2:11" x14ac:dyDescent="0.3">
      <c r="B919" s="253"/>
      <c r="C919" s="255"/>
      <c r="D919" s="179">
        <v>2502</v>
      </c>
      <c r="E919" s="88" t="s">
        <v>1136</v>
      </c>
      <c r="F919" s="180">
        <v>100</v>
      </c>
      <c r="G919" s="1181">
        <v>3</v>
      </c>
      <c r="H919" s="1181">
        <v>2</v>
      </c>
      <c r="I919" s="1192">
        <f t="shared" si="44"/>
        <v>407</v>
      </c>
      <c r="J919" s="1179">
        <v>10</v>
      </c>
      <c r="K919" s="1193">
        <f t="shared" si="43"/>
        <v>2035</v>
      </c>
    </row>
    <row r="920" spans="2:11" x14ac:dyDescent="0.3">
      <c r="B920" s="253"/>
      <c r="C920" s="255"/>
      <c r="D920" s="179"/>
      <c r="E920" s="88"/>
      <c r="F920" s="180" t="s">
        <v>1137</v>
      </c>
      <c r="G920" s="1181">
        <v>3</v>
      </c>
      <c r="H920" s="1181">
        <v>2</v>
      </c>
      <c r="I920" s="1192">
        <f t="shared" si="44"/>
        <v>407</v>
      </c>
      <c r="J920" s="1179">
        <v>10</v>
      </c>
      <c r="K920" s="1193">
        <f t="shared" si="43"/>
        <v>2035</v>
      </c>
    </row>
    <row r="921" spans="2:11" x14ac:dyDescent="0.3">
      <c r="B921" s="253"/>
      <c r="C921" s="255"/>
      <c r="D921" s="179">
        <v>2503</v>
      </c>
      <c r="E921" s="88" t="s">
        <v>1138</v>
      </c>
      <c r="F921" s="180">
        <v>94</v>
      </c>
      <c r="G921" s="1181">
        <v>3</v>
      </c>
      <c r="H921" s="1181">
        <v>2</v>
      </c>
      <c r="I921" s="1192">
        <f t="shared" si="44"/>
        <v>407</v>
      </c>
      <c r="J921" s="1179">
        <v>10</v>
      </c>
      <c r="K921" s="1193">
        <f t="shared" si="43"/>
        <v>2035</v>
      </c>
    </row>
    <row r="922" spans="2:11" x14ac:dyDescent="0.3">
      <c r="B922" s="253"/>
      <c r="C922" s="255"/>
      <c r="D922" s="179"/>
      <c r="E922" s="88"/>
      <c r="F922" s="180" t="s">
        <v>204</v>
      </c>
      <c r="G922" s="1181">
        <v>3</v>
      </c>
      <c r="H922" s="1181">
        <v>2</v>
      </c>
      <c r="I922" s="1192">
        <f t="shared" si="44"/>
        <v>407</v>
      </c>
      <c r="J922" s="1179">
        <v>10</v>
      </c>
      <c r="K922" s="1193">
        <f t="shared" si="43"/>
        <v>2035</v>
      </c>
    </row>
    <row r="923" spans="2:11" x14ac:dyDescent="0.3">
      <c r="B923" s="253"/>
      <c r="C923" s="255"/>
      <c r="D923" s="179">
        <v>2504</v>
      </c>
      <c r="E923" s="88" t="s">
        <v>1139</v>
      </c>
      <c r="F923" s="180" t="s">
        <v>1140</v>
      </c>
      <c r="G923" s="1181"/>
      <c r="H923" s="1181">
        <v>1</v>
      </c>
      <c r="I923" s="1192">
        <f t="shared" si="44"/>
        <v>204</v>
      </c>
      <c r="J923" s="1179">
        <v>3</v>
      </c>
      <c r="K923" s="1193">
        <f t="shared" si="43"/>
        <v>611</v>
      </c>
    </row>
    <row r="924" spans="2:11" x14ac:dyDescent="0.3">
      <c r="B924" s="253"/>
      <c r="C924" s="255"/>
      <c r="D924" s="179"/>
      <c r="E924" s="88"/>
      <c r="F924" s="180" t="s">
        <v>1141</v>
      </c>
      <c r="G924" s="1181"/>
      <c r="H924" s="1181">
        <v>1</v>
      </c>
      <c r="I924" s="1192">
        <f t="shared" si="44"/>
        <v>204</v>
      </c>
      <c r="J924" s="1179">
        <v>3</v>
      </c>
      <c r="K924" s="1193">
        <f t="shared" si="43"/>
        <v>611</v>
      </c>
    </row>
    <row r="925" spans="2:11" x14ac:dyDescent="0.3">
      <c r="B925" s="253"/>
      <c r="C925" s="255"/>
      <c r="D925" s="179">
        <v>2505</v>
      </c>
      <c r="E925" s="88" t="s">
        <v>1142</v>
      </c>
      <c r="F925" s="180" t="s">
        <v>1143</v>
      </c>
      <c r="G925" s="1181">
        <v>3</v>
      </c>
      <c r="H925" s="1181">
        <v>2</v>
      </c>
      <c r="I925" s="1192">
        <f t="shared" si="44"/>
        <v>407</v>
      </c>
      <c r="J925" s="1179">
        <v>10</v>
      </c>
      <c r="K925" s="1193">
        <f t="shared" si="43"/>
        <v>2035</v>
      </c>
    </row>
    <row r="926" spans="2:11" x14ac:dyDescent="0.3">
      <c r="B926" s="253"/>
      <c r="C926" s="255"/>
      <c r="D926" s="179"/>
      <c r="E926" s="88"/>
      <c r="F926" s="180" t="s">
        <v>1144</v>
      </c>
      <c r="G926" s="1181">
        <v>3</v>
      </c>
      <c r="H926" s="1181">
        <v>2</v>
      </c>
      <c r="I926" s="1192">
        <f t="shared" si="44"/>
        <v>407</v>
      </c>
      <c r="J926" s="1179">
        <v>10</v>
      </c>
      <c r="K926" s="1193">
        <f t="shared" si="43"/>
        <v>2035</v>
      </c>
    </row>
    <row r="927" spans="2:11" x14ac:dyDescent="0.3">
      <c r="B927" s="253"/>
      <c r="C927" s="255"/>
      <c r="D927" s="179"/>
      <c r="E927" s="88"/>
      <c r="F927" s="180" t="s">
        <v>1145</v>
      </c>
      <c r="G927" s="1181">
        <v>3</v>
      </c>
      <c r="H927" s="1181">
        <v>2</v>
      </c>
      <c r="I927" s="1192">
        <f t="shared" si="44"/>
        <v>407</v>
      </c>
      <c r="J927" s="1179">
        <v>10</v>
      </c>
      <c r="K927" s="1193">
        <f t="shared" si="43"/>
        <v>2035</v>
      </c>
    </row>
    <row r="928" spans="2:11" x14ac:dyDescent="0.3">
      <c r="B928" s="253"/>
      <c r="C928" s="255"/>
      <c r="D928" s="179"/>
      <c r="E928" s="88"/>
      <c r="F928" s="180" t="s">
        <v>112</v>
      </c>
      <c r="G928" s="1181">
        <v>3</v>
      </c>
      <c r="H928" s="1181">
        <v>2</v>
      </c>
      <c r="I928" s="1192">
        <f t="shared" si="44"/>
        <v>407</v>
      </c>
      <c r="J928" s="1179">
        <v>10</v>
      </c>
      <c r="K928" s="1193">
        <f t="shared" si="43"/>
        <v>2035</v>
      </c>
    </row>
    <row r="929" spans="2:11" x14ac:dyDescent="0.3">
      <c r="B929" s="253"/>
      <c r="C929" s="255"/>
      <c r="D929" s="179">
        <v>2506</v>
      </c>
      <c r="E929" s="88" t="s">
        <v>1146</v>
      </c>
      <c r="F929" s="180">
        <v>70</v>
      </c>
      <c r="G929" s="1181">
        <v>3</v>
      </c>
      <c r="H929" s="1181">
        <v>2</v>
      </c>
      <c r="I929" s="1192">
        <f t="shared" si="44"/>
        <v>407</v>
      </c>
      <c r="J929" s="1179">
        <v>10</v>
      </c>
      <c r="K929" s="1193">
        <f t="shared" si="43"/>
        <v>2035</v>
      </c>
    </row>
    <row r="930" spans="2:11" x14ac:dyDescent="0.3">
      <c r="B930" s="253"/>
      <c r="C930" s="255"/>
      <c r="D930" s="179"/>
      <c r="E930" s="88"/>
      <c r="F930" s="180" t="s">
        <v>1147</v>
      </c>
      <c r="G930" s="1181">
        <v>3</v>
      </c>
      <c r="H930" s="1181">
        <v>2</v>
      </c>
      <c r="I930" s="1192">
        <f t="shared" si="44"/>
        <v>407</v>
      </c>
      <c r="J930" s="1179">
        <v>10</v>
      </c>
      <c r="K930" s="1193">
        <f t="shared" si="43"/>
        <v>2035</v>
      </c>
    </row>
    <row r="931" spans="2:11" x14ac:dyDescent="0.3">
      <c r="B931" s="253"/>
      <c r="C931" s="255"/>
      <c r="D931" s="179"/>
      <c r="E931" s="88"/>
      <c r="F931" s="180" t="s">
        <v>1148</v>
      </c>
      <c r="G931" s="1181">
        <v>3</v>
      </c>
      <c r="H931" s="1181">
        <v>2</v>
      </c>
      <c r="I931" s="1192">
        <f t="shared" si="44"/>
        <v>407</v>
      </c>
      <c r="J931" s="1179">
        <v>10</v>
      </c>
      <c r="K931" s="1193">
        <f t="shared" si="43"/>
        <v>2035</v>
      </c>
    </row>
    <row r="932" spans="2:11" x14ac:dyDescent="0.3">
      <c r="B932" s="253"/>
      <c r="C932" s="255"/>
      <c r="D932" s="179">
        <v>2507</v>
      </c>
      <c r="E932" s="88" t="s">
        <v>1149</v>
      </c>
      <c r="F932" s="180" t="s">
        <v>1150</v>
      </c>
      <c r="G932" s="1181">
        <v>3</v>
      </c>
      <c r="H932" s="1181">
        <v>2</v>
      </c>
      <c r="I932" s="1192">
        <f t="shared" si="44"/>
        <v>407</v>
      </c>
      <c r="J932" s="1179">
        <v>10</v>
      </c>
      <c r="K932" s="1193">
        <f t="shared" si="43"/>
        <v>2035</v>
      </c>
    </row>
    <row r="933" spans="2:11" x14ac:dyDescent="0.3">
      <c r="B933" s="253"/>
      <c r="C933" s="255"/>
      <c r="D933" s="179">
        <v>2511</v>
      </c>
      <c r="E933" s="88" t="s">
        <v>1151</v>
      </c>
      <c r="F933" s="180" t="s">
        <v>172</v>
      </c>
      <c r="G933" s="1181"/>
      <c r="H933" s="1181">
        <v>1</v>
      </c>
      <c r="I933" s="1192">
        <f t="shared" si="44"/>
        <v>204</v>
      </c>
      <c r="J933" s="1179">
        <v>3</v>
      </c>
      <c r="K933" s="1193">
        <f t="shared" si="43"/>
        <v>611</v>
      </c>
    </row>
    <row r="934" spans="2:11" x14ac:dyDescent="0.3">
      <c r="B934" s="253"/>
      <c r="C934" s="255"/>
      <c r="D934" s="179"/>
      <c r="E934" s="88"/>
      <c r="F934" s="180" t="s">
        <v>1152</v>
      </c>
      <c r="G934" s="1181"/>
      <c r="H934" s="1181">
        <v>1</v>
      </c>
      <c r="I934" s="1192">
        <f t="shared" si="44"/>
        <v>204</v>
      </c>
      <c r="J934" s="1179">
        <v>3</v>
      </c>
      <c r="K934" s="1193">
        <f t="shared" si="43"/>
        <v>611</v>
      </c>
    </row>
    <row r="935" spans="2:11" x14ac:dyDescent="0.3">
      <c r="B935" s="253"/>
      <c r="C935" s="255"/>
      <c r="D935" s="179"/>
      <c r="E935" s="88"/>
      <c r="F935" s="180" t="s">
        <v>1153</v>
      </c>
      <c r="G935" s="1181"/>
      <c r="H935" s="1181">
        <v>1</v>
      </c>
      <c r="I935" s="1192">
        <f t="shared" si="44"/>
        <v>204</v>
      </c>
      <c r="J935" s="1179">
        <v>3</v>
      </c>
      <c r="K935" s="1193">
        <f t="shared" si="43"/>
        <v>611</v>
      </c>
    </row>
    <row r="936" spans="2:11" x14ac:dyDescent="0.3">
      <c r="B936" s="253"/>
      <c r="C936" s="255"/>
      <c r="D936" s="179">
        <v>2512</v>
      </c>
      <c r="E936" s="88" t="s">
        <v>1154</v>
      </c>
      <c r="F936" s="180">
        <v>105</v>
      </c>
      <c r="G936" s="1181"/>
      <c r="H936" s="1181">
        <v>2</v>
      </c>
      <c r="I936" s="1192">
        <f t="shared" si="44"/>
        <v>407</v>
      </c>
      <c r="J936" s="1179">
        <v>10</v>
      </c>
      <c r="K936" s="1193">
        <f t="shared" si="43"/>
        <v>2035</v>
      </c>
    </row>
    <row r="937" spans="2:11" x14ac:dyDescent="0.3">
      <c r="B937" s="253"/>
      <c r="C937" s="255"/>
      <c r="D937" s="179"/>
      <c r="E937" s="88"/>
      <c r="F937" s="180">
        <v>107</v>
      </c>
      <c r="G937" s="1181"/>
      <c r="H937" s="1181">
        <v>2</v>
      </c>
      <c r="I937" s="1192">
        <f t="shared" si="44"/>
        <v>407</v>
      </c>
      <c r="J937" s="1179">
        <v>10</v>
      </c>
      <c r="K937" s="1193">
        <f t="shared" si="43"/>
        <v>2035</v>
      </c>
    </row>
    <row r="938" spans="2:11" x14ac:dyDescent="0.3">
      <c r="B938" s="253"/>
      <c r="C938" s="255"/>
      <c r="D938" s="179">
        <v>2517</v>
      </c>
      <c r="E938" s="88" t="s">
        <v>1155</v>
      </c>
      <c r="F938" s="180" t="s">
        <v>1156</v>
      </c>
      <c r="G938" s="1181"/>
      <c r="H938" s="1181">
        <v>1</v>
      </c>
      <c r="I938" s="1192">
        <f t="shared" si="44"/>
        <v>204</v>
      </c>
      <c r="J938" s="1179">
        <v>3</v>
      </c>
      <c r="K938" s="1193">
        <f t="shared" si="43"/>
        <v>611</v>
      </c>
    </row>
    <row r="939" spans="2:11" x14ac:dyDescent="0.3">
      <c r="B939" s="253"/>
      <c r="C939" s="255"/>
      <c r="D939" s="179">
        <v>2518</v>
      </c>
      <c r="E939" s="88" t="s">
        <v>1157</v>
      </c>
      <c r="F939" s="180" t="s">
        <v>175</v>
      </c>
      <c r="G939" s="1181"/>
      <c r="H939" s="1181">
        <v>1</v>
      </c>
      <c r="I939" s="1192">
        <f t="shared" si="44"/>
        <v>204</v>
      </c>
      <c r="J939" s="1179">
        <v>3</v>
      </c>
      <c r="K939" s="1193">
        <f t="shared" si="43"/>
        <v>611</v>
      </c>
    </row>
    <row r="940" spans="2:11" x14ac:dyDescent="0.3">
      <c r="B940" s="253"/>
      <c r="C940" s="255"/>
      <c r="D940" s="179"/>
      <c r="E940" s="88"/>
      <c r="F940" s="180" t="s">
        <v>1158</v>
      </c>
      <c r="G940" s="1181"/>
      <c r="H940" s="1181">
        <v>1</v>
      </c>
      <c r="I940" s="1192">
        <f t="shared" si="44"/>
        <v>204</v>
      </c>
      <c r="J940" s="1179">
        <v>3</v>
      </c>
      <c r="K940" s="1193">
        <f t="shared" si="43"/>
        <v>611</v>
      </c>
    </row>
    <row r="941" spans="2:11" x14ac:dyDescent="0.3">
      <c r="B941" s="253"/>
      <c r="C941" s="255"/>
      <c r="D941" s="179"/>
      <c r="E941" s="88"/>
      <c r="F941" s="180" t="s">
        <v>1159</v>
      </c>
      <c r="G941" s="1181"/>
      <c r="H941" s="1181">
        <v>1</v>
      </c>
      <c r="I941" s="1192">
        <f t="shared" si="44"/>
        <v>204</v>
      </c>
      <c r="J941" s="1179">
        <v>3</v>
      </c>
      <c r="K941" s="1193">
        <f t="shared" si="43"/>
        <v>611</v>
      </c>
    </row>
    <row r="942" spans="2:11" x14ac:dyDescent="0.3">
      <c r="B942" s="253"/>
      <c r="C942" s="255"/>
      <c r="D942" s="179">
        <v>8335</v>
      </c>
      <c r="E942" s="88" t="s">
        <v>1160</v>
      </c>
      <c r="F942" s="180" t="s">
        <v>1161</v>
      </c>
      <c r="G942" s="1181"/>
      <c r="H942" s="1181">
        <v>2</v>
      </c>
      <c r="I942" s="1192">
        <f t="shared" si="44"/>
        <v>407</v>
      </c>
      <c r="J942" s="1179">
        <v>10</v>
      </c>
      <c r="K942" s="1193">
        <f t="shared" si="43"/>
        <v>2035</v>
      </c>
    </row>
    <row r="943" spans="2:11" x14ac:dyDescent="0.3">
      <c r="B943" s="253"/>
      <c r="C943" s="256"/>
      <c r="D943" s="179">
        <v>8338</v>
      </c>
      <c r="E943" s="88" t="s">
        <v>1162</v>
      </c>
      <c r="F943" s="180" t="s">
        <v>1163</v>
      </c>
      <c r="G943" s="1181">
        <v>2</v>
      </c>
      <c r="H943" s="282">
        <v>1.25</v>
      </c>
      <c r="I943" s="1192">
        <f t="shared" si="44"/>
        <v>254</v>
      </c>
      <c r="J943" s="1179">
        <v>5</v>
      </c>
      <c r="K943" s="1193">
        <f t="shared" si="43"/>
        <v>1018</v>
      </c>
    </row>
    <row r="944" spans="2:11" s="640" customFormat="1" ht="19.95" customHeight="1" x14ac:dyDescent="0.3">
      <c r="B944" s="252"/>
      <c r="C944" s="826" t="s">
        <v>3559</v>
      </c>
      <c r="D944" s="827"/>
      <c r="E944" s="827"/>
      <c r="F944" s="827"/>
      <c r="G944" s="827"/>
      <c r="H944" s="827"/>
      <c r="I944" s="827"/>
      <c r="J944" s="827"/>
      <c r="K944" s="828"/>
    </row>
    <row r="945" spans="2:11" ht="26.4" x14ac:dyDescent="0.3">
      <c r="B945" s="253"/>
      <c r="C945" s="254"/>
      <c r="D945" s="179">
        <v>1926</v>
      </c>
      <c r="E945" s="88" t="s">
        <v>1164</v>
      </c>
      <c r="F945" s="180">
        <v>20</v>
      </c>
      <c r="G945" s="1181">
        <v>3</v>
      </c>
      <c r="H945" s="282">
        <v>1.25</v>
      </c>
      <c r="I945" s="1192">
        <f t="shared" si="44"/>
        <v>254</v>
      </c>
      <c r="J945" s="1179">
        <v>10</v>
      </c>
      <c r="K945" s="1193">
        <f t="shared" si="43"/>
        <v>2035</v>
      </c>
    </row>
    <row r="946" spans="2:11" ht="26.4" x14ac:dyDescent="0.3">
      <c r="B946" s="253"/>
      <c r="C946" s="255"/>
      <c r="D946" s="179">
        <v>1965</v>
      </c>
      <c r="E946" s="88" t="s">
        <v>1165</v>
      </c>
      <c r="F946" s="180">
        <v>20</v>
      </c>
      <c r="G946" s="1181"/>
      <c r="H946" s="1181">
        <v>20</v>
      </c>
      <c r="I946" s="1192">
        <f t="shared" si="44"/>
        <v>4070</v>
      </c>
      <c r="J946" s="1179">
        <v>120</v>
      </c>
      <c r="K946" s="1193">
        <f t="shared" si="43"/>
        <v>24421</v>
      </c>
    </row>
    <row r="947" spans="2:11" ht="26.4" x14ac:dyDescent="0.3">
      <c r="B947" s="253"/>
      <c r="C947" s="255"/>
      <c r="D947" s="179">
        <v>1927</v>
      </c>
      <c r="E947" s="88" t="s">
        <v>1166</v>
      </c>
      <c r="F947" s="180">
        <v>20</v>
      </c>
      <c r="G947" s="1181">
        <v>3</v>
      </c>
      <c r="H947" s="1181">
        <v>2</v>
      </c>
      <c r="I947" s="1192">
        <f t="shared" si="44"/>
        <v>407</v>
      </c>
      <c r="J947" s="1179">
        <v>10</v>
      </c>
      <c r="K947" s="1193">
        <f t="shared" si="43"/>
        <v>2035</v>
      </c>
    </row>
    <row r="948" spans="2:11" ht="26.4" x14ac:dyDescent="0.3">
      <c r="B948" s="253"/>
      <c r="C948" s="255"/>
      <c r="D948" s="179">
        <v>1947</v>
      </c>
      <c r="E948" s="88" t="s">
        <v>1167</v>
      </c>
      <c r="F948" s="180">
        <v>20</v>
      </c>
      <c r="G948" s="1181"/>
      <c r="H948" s="1181">
        <v>20</v>
      </c>
      <c r="I948" s="1192">
        <f t="shared" si="44"/>
        <v>4070</v>
      </c>
      <c r="J948" s="1179">
        <v>120</v>
      </c>
      <c r="K948" s="1193">
        <f t="shared" si="43"/>
        <v>24421</v>
      </c>
    </row>
    <row r="949" spans="2:11" ht="26.4" x14ac:dyDescent="0.3">
      <c r="B949" s="253"/>
      <c r="C949" s="255"/>
      <c r="D949" s="179">
        <v>1928</v>
      </c>
      <c r="E949" s="88" t="s">
        <v>1168</v>
      </c>
      <c r="F949" s="180">
        <v>20</v>
      </c>
      <c r="G949" s="1181">
        <v>3</v>
      </c>
      <c r="H949" s="1181">
        <v>2</v>
      </c>
      <c r="I949" s="1192">
        <f t="shared" si="44"/>
        <v>407</v>
      </c>
      <c r="J949" s="1179">
        <v>10</v>
      </c>
      <c r="K949" s="1193">
        <f t="shared" si="43"/>
        <v>2035</v>
      </c>
    </row>
    <row r="950" spans="2:11" ht="26.4" x14ac:dyDescent="0.3">
      <c r="B950" s="253"/>
      <c r="C950" s="255"/>
      <c r="D950" s="179">
        <v>1948</v>
      </c>
      <c r="E950" s="88" t="s">
        <v>1169</v>
      </c>
      <c r="F950" s="180">
        <v>20</v>
      </c>
      <c r="G950" s="1181"/>
      <c r="H950" s="1181">
        <v>20</v>
      </c>
      <c r="I950" s="1192">
        <f>IF($H950="","",IFERROR(ROUND($H950*PenaltyUnit,0), "n/a"))</f>
        <v>4070</v>
      </c>
      <c r="J950" s="1179">
        <v>120</v>
      </c>
      <c r="K950" s="1193">
        <f>IF($J950="","",IFERROR(ROUND($J950*PenaltyUnit,0), J950))</f>
        <v>24421</v>
      </c>
    </row>
    <row r="951" spans="2:11" ht="26.4" x14ac:dyDescent="0.3">
      <c r="B951" s="253"/>
      <c r="C951" s="255"/>
      <c r="D951" s="179">
        <v>1934</v>
      </c>
      <c r="E951" s="88" t="s">
        <v>1170</v>
      </c>
      <c r="F951" s="180">
        <v>20</v>
      </c>
      <c r="G951" s="1181"/>
      <c r="H951" s="1181">
        <v>2</v>
      </c>
      <c r="I951" s="1192">
        <f t="shared" si="44"/>
        <v>407</v>
      </c>
      <c r="J951" s="1179">
        <v>10</v>
      </c>
      <c r="K951" s="1193">
        <f t="shared" si="43"/>
        <v>2035</v>
      </c>
    </row>
    <row r="952" spans="2:11" ht="26.4" x14ac:dyDescent="0.3">
      <c r="B952" s="253"/>
      <c r="C952" s="255"/>
      <c r="D952" s="179">
        <v>1954</v>
      </c>
      <c r="E952" s="88" t="s">
        <v>1171</v>
      </c>
      <c r="F952" s="180">
        <v>20</v>
      </c>
      <c r="G952" s="1181"/>
      <c r="H952" s="1181">
        <v>20</v>
      </c>
      <c r="I952" s="1192">
        <f t="shared" si="44"/>
        <v>4070</v>
      </c>
      <c r="J952" s="1179">
        <v>120</v>
      </c>
      <c r="K952" s="1193">
        <f t="shared" si="43"/>
        <v>24421</v>
      </c>
    </row>
    <row r="953" spans="2:11" ht="26.4" x14ac:dyDescent="0.3">
      <c r="B953" s="253"/>
      <c r="C953" s="255"/>
      <c r="D953" s="179">
        <v>1929</v>
      </c>
      <c r="E953" s="88" t="s">
        <v>1172</v>
      </c>
      <c r="F953" s="180">
        <v>20</v>
      </c>
      <c r="G953" s="1181"/>
      <c r="H953" s="282">
        <v>2.75</v>
      </c>
      <c r="I953" s="1192">
        <f t="shared" si="44"/>
        <v>560</v>
      </c>
      <c r="J953" s="1179">
        <v>10</v>
      </c>
      <c r="K953" s="1193">
        <f t="shared" si="43"/>
        <v>2035</v>
      </c>
    </row>
    <row r="954" spans="2:11" ht="26.4" x14ac:dyDescent="0.3">
      <c r="B954" s="253"/>
      <c r="C954" s="255"/>
      <c r="D954" s="179">
        <v>1949</v>
      </c>
      <c r="E954" s="88" t="s">
        <v>1173</v>
      </c>
      <c r="F954" s="180">
        <v>20</v>
      </c>
      <c r="G954" s="1181"/>
      <c r="H954" s="1181">
        <v>20</v>
      </c>
      <c r="I954" s="1192">
        <f t="shared" si="44"/>
        <v>4070</v>
      </c>
      <c r="J954" s="1179">
        <v>120</v>
      </c>
      <c r="K954" s="1193">
        <f t="shared" si="43"/>
        <v>24421</v>
      </c>
    </row>
    <row r="955" spans="2:11" ht="26.4" x14ac:dyDescent="0.3">
      <c r="B955" s="253"/>
      <c r="C955" s="255"/>
      <c r="D955" s="179">
        <v>1930</v>
      </c>
      <c r="E955" s="88" t="s">
        <v>1174</v>
      </c>
      <c r="F955" s="180">
        <v>20</v>
      </c>
      <c r="G955" s="185"/>
      <c r="H955" s="282">
        <v>3.25</v>
      </c>
      <c r="I955" s="1192">
        <f t="shared" si="44"/>
        <v>661</v>
      </c>
      <c r="J955" s="1179">
        <v>10</v>
      </c>
      <c r="K955" s="1193">
        <f t="shared" si="43"/>
        <v>2035</v>
      </c>
    </row>
    <row r="956" spans="2:11" ht="26.4" x14ac:dyDescent="0.3">
      <c r="B956" s="253"/>
      <c r="C956" s="255"/>
      <c r="D956" s="179">
        <v>1950</v>
      </c>
      <c r="E956" s="88" t="s">
        <v>1175</v>
      </c>
      <c r="F956" s="180">
        <v>20</v>
      </c>
      <c r="G956" s="185"/>
      <c r="H956" s="1181">
        <v>20</v>
      </c>
      <c r="I956" s="1192">
        <f t="shared" si="44"/>
        <v>4070</v>
      </c>
      <c r="J956" s="1179">
        <v>120</v>
      </c>
      <c r="K956" s="1193">
        <f t="shared" si="43"/>
        <v>24421</v>
      </c>
    </row>
    <row r="957" spans="2:11" ht="26.4" x14ac:dyDescent="0.3">
      <c r="B957" s="253"/>
      <c r="C957" s="255"/>
      <c r="D957" s="179">
        <v>1931</v>
      </c>
      <c r="E957" s="88" t="s">
        <v>1176</v>
      </c>
      <c r="F957" s="180">
        <v>20</v>
      </c>
      <c r="G957" s="185"/>
      <c r="H957" s="282">
        <v>3.75</v>
      </c>
      <c r="I957" s="1192">
        <f t="shared" si="44"/>
        <v>763</v>
      </c>
      <c r="J957" s="1179">
        <v>15</v>
      </c>
      <c r="K957" s="1193">
        <f t="shared" si="43"/>
        <v>3053</v>
      </c>
    </row>
    <row r="958" spans="2:11" ht="26.4" x14ac:dyDescent="0.3">
      <c r="B958" s="253"/>
      <c r="C958" s="255"/>
      <c r="D958" s="179">
        <v>1951</v>
      </c>
      <c r="E958" s="88" t="s">
        <v>1177</v>
      </c>
      <c r="F958" s="180">
        <v>20</v>
      </c>
      <c r="G958" s="185"/>
      <c r="H958" s="1181">
        <v>20</v>
      </c>
      <c r="I958" s="1192">
        <f t="shared" si="44"/>
        <v>4070</v>
      </c>
      <c r="J958" s="1179">
        <v>120</v>
      </c>
      <c r="K958" s="1193">
        <f t="shared" si="43"/>
        <v>24421</v>
      </c>
    </row>
    <row r="959" spans="2:11" ht="26.4" x14ac:dyDescent="0.3">
      <c r="B959" s="253"/>
      <c r="C959" s="255"/>
      <c r="D959" s="179">
        <v>1932</v>
      </c>
      <c r="E959" s="88" t="s">
        <v>1178</v>
      </c>
      <c r="F959" s="180">
        <v>20</v>
      </c>
      <c r="G959" s="185"/>
      <c r="H959" s="282">
        <v>4.25</v>
      </c>
      <c r="I959" s="1192">
        <f t="shared" si="44"/>
        <v>865</v>
      </c>
      <c r="J959" s="1179">
        <v>15</v>
      </c>
      <c r="K959" s="1193">
        <f t="shared" si="43"/>
        <v>3053</v>
      </c>
    </row>
    <row r="960" spans="2:11" ht="26.4" x14ac:dyDescent="0.3">
      <c r="B960" s="253"/>
      <c r="C960" s="255"/>
      <c r="D960" s="179">
        <v>1952</v>
      </c>
      <c r="E960" s="88" t="s">
        <v>1179</v>
      </c>
      <c r="F960" s="180">
        <v>20</v>
      </c>
      <c r="G960" s="185"/>
      <c r="H960" s="1181">
        <v>20</v>
      </c>
      <c r="I960" s="1192">
        <f t="shared" si="44"/>
        <v>4070</v>
      </c>
      <c r="J960" s="1179">
        <v>120</v>
      </c>
      <c r="K960" s="1193">
        <f t="shared" ref="K960:K1023" si="45">IF($J960="","",IFERROR(ROUND($J960*PenaltyUnit,0), J960))</f>
        <v>24421</v>
      </c>
    </row>
    <row r="961" spans="2:11" x14ac:dyDescent="0.3">
      <c r="B961" s="253"/>
      <c r="C961" s="255"/>
      <c r="D961" s="179">
        <v>1933</v>
      </c>
      <c r="E961" s="88" t="s">
        <v>1180</v>
      </c>
      <c r="F961" s="180">
        <v>20</v>
      </c>
      <c r="G961" s="185"/>
      <c r="H961" s="1181">
        <v>5</v>
      </c>
      <c r="I961" s="1192">
        <f t="shared" si="44"/>
        <v>1018</v>
      </c>
      <c r="J961" s="1179">
        <v>20</v>
      </c>
      <c r="K961" s="1193">
        <f t="shared" si="45"/>
        <v>4070</v>
      </c>
    </row>
    <row r="962" spans="2:11" ht="26.4" x14ac:dyDescent="0.3">
      <c r="B962" s="253"/>
      <c r="C962" s="255"/>
      <c r="D962" s="179">
        <v>1953</v>
      </c>
      <c r="E962" s="88" t="s">
        <v>1181</v>
      </c>
      <c r="F962" s="180">
        <v>20</v>
      </c>
      <c r="G962" s="185"/>
      <c r="H962" s="1181">
        <v>20</v>
      </c>
      <c r="I962" s="1192">
        <f t="shared" si="44"/>
        <v>4070</v>
      </c>
      <c r="J962" s="1179">
        <v>120</v>
      </c>
      <c r="K962" s="1193">
        <f t="shared" si="45"/>
        <v>24421</v>
      </c>
    </row>
    <row r="963" spans="2:11" x14ac:dyDescent="0.3">
      <c r="B963" s="253"/>
      <c r="C963" s="256"/>
      <c r="D963" s="179">
        <v>8375</v>
      </c>
      <c r="E963" s="88" t="s">
        <v>1182</v>
      </c>
      <c r="F963" s="180" t="s">
        <v>1183</v>
      </c>
      <c r="G963" s="185"/>
      <c r="H963" s="282">
        <v>1.25</v>
      </c>
      <c r="I963" s="1192">
        <f t="shared" si="44"/>
        <v>254</v>
      </c>
      <c r="J963" s="1179">
        <v>5</v>
      </c>
      <c r="K963" s="1193">
        <f t="shared" si="45"/>
        <v>1018</v>
      </c>
    </row>
    <row r="964" spans="2:11" s="640" customFormat="1" ht="19.95" customHeight="1" x14ac:dyDescent="0.3">
      <c r="B964" s="252"/>
      <c r="C964" s="826" t="s">
        <v>1184</v>
      </c>
      <c r="D964" s="827"/>
      <c r="E964" s="827"/>
      <c r="F964" s="827"/>
      <c r="G964" s="827"/>
      <c r="H964" s="827"/>
      <c r="I964" s="827"/>
      <c r="J964" s="827"/>
      <c r="K964" s="828"/>
    </row>
    <row r="965" spans="2:11" x14ac:dyDescent="0.3">
      <c r="B965" s="253"/>
      <c r="C965" s="254"/>
      <c r="D965" s="179">
        <v>2061</v>
      </c>
      <c r="E965" s="88" t="s">
        <v>1185</v>
      </c>
      <c r="F965" s="180">
        <v>37</v>
      </c>
      <c r="G965" s="1181">
        <v>2</v>
      </c>
      <c r="H965" s="1181">
        <v>2</v>
      </c>
      <c r="I965" s="89">
        <f>IF($H965="","",IFERROR(ROUND($H965*PenaltyUnit,0), "n/a"))</f>
        <v>407</v>
      </c>
      <c r="J965" s="1179">
        <v>10</v>
      </c>
      <c r="K965" s="182">
        <f>IF($J965="","",IFERROR(ROUND($J965*PenaltyUnit,0), J965))</f>
        <v>2035</v>
      </c>
    </row>
    <row r="966" spans="2:11" x14ac:dyDescent="0.3">
      <c r="B966" s="253"/>
      <c r="C966" s="255"/>
      <c r="D966" s="179">
        <v>2062</v>
      </c>
      <c r="E966" s="88" t="s">
        <v>1186</v>
      </c>
      <c r="F966" s="180" t="s">
        <v>1187</v>
      </c>
      <c r="G966" s="1181">
        <v>2</v>
      </c>
      <c r="H966" s="1181">
        <v>1</v>
      </c>
      <c r="I966" s="89">
        <f t="shared" si="44"/>
        <v>204</v>
      </c>
      <c r="J966" s="1179">
        <v>3</v>
      </c>
      <c r="K966" s="182">
        <f t="shared" si="45"/>
        <v>611</v>
      </c>
    </row>
    <row r="967" spans="2:11" x14ac:dyDescent="0.3">
      <c r="B967" s="253"/>
      <c r="C967" s="255"/>
      <c r="D967" s="179"/>
      <c r="E967" s="88"/>
      <c r="F967" s="180" t="s">
        <v>1188</v>
      </c>
      <c r="G967" s="1181">
        <v>2</v>
      </c>
      <c r="H967" s="1181">
        <v>1</v>
      </c>
      <c r="I967" s="89">
        <f t="shared" si="44"/>
        <v>204</v>
      </c>
      <c r="J967" s="1179">
        <v>3</v>
      </c>
      <c r="K967" s="182">
        <f t="shared" si="45"/>
        <v>611</v>
      </c>
    </row>
    <row r="968" spans="2:11" x14ac:dyDescent="0.3">
      <c r="B968" s="253"/>
      <c r="C968" s="255"/>
      <c r="D968" s="179"/>
      <c r="E968" s="88"/>
      <c r="F968" s="180" t="s">
        <v>1189</v>
      </c>
      <c r="G968" s="1181">
        <v>2</v>
      </c>
      <c r="H968" s="1181">
        <v>1</v>
      </c>
      <c r="I968" s="89">
        <f t="shared" si="44"/>
        <v>204</v>
      </c>
      <c r="J968" s="1179">
        <v>3</v>
      </c>
      <c r="K968" s="182">
        <f t="shared" si="45"/>
        <v>611</v>
      </c>
    </row>
    <row r="969" spans="2:11" x14ac:dyDescent="0.3">
      <c r="B969" s="253"/>
      <c r="C969" s="255"/>
      <c r="D969" s="179"/>
      <c r="E969" s="88"/>
      <c r="F969" s="180" t="s">
        <v>1190</v>
      </c>
      <c r="G969" s="1181">
        <v>2</v>
      </c>
      <c r="H969" s="1181">
        <v>1</v>
      </c>
      <c r="I969" s="89">
        <f t="shared" si="44"/>
        <v>204</v>
      </c>
      <c r="J969" s="1179">
        <v>3</v>
      </c>
      <c r="K969" s="182">
        <f t="shared" si="45"/>
        <v>611</v>
      </c>
    </row>
    <row r="970" spans="2:11" x14ac:dyDescent="0.3">
      <c r="B970" s="253"/>
      <c r="C970" s="255"/>
      <c r="D970" s="179"/>
      <c r="E970" s="88"/>
      <c r="F970" s="180" t="s">
        <v>1191</v>
      </c>
      <c r="G970" s="1181">
        <v>2</v>
      </c>
      <c r="H970" s="1181">
        <v>1</v>
      </c>
      <c r="I970" s="89">
        <f t="shared" si="44"/>
        <v>204</v>
      </c>
      <c r="J970" s="1179">
        <v>3</v>
      </c>
      <c r="K970" s="182">
        <f t="shared" si="45"/>
        <v>611</v>
      </c>
    </row>
    <row r="971" spans="2:11" x14ac:dyDescent="0.3">
      <c r="B971" s="253"/>
      <c r="C971" s="255"/>
      <c r="D971" s="179"/>
      <c r="E971" s="88"/>
      <c r="F971" s="180" t="s">
        <v>447</v>
      </c>
      <c r="G971" s="1181">
        <v>2</v>
      </c>
      <c r="H971" s="1181">
        <v>1</v>
      </c>
      <c r="I971" s="89">
        <f t="shared" si="44"/>
        <v>204</v>
      </c>
      <c r="J971" s="1179">
        <v>3</v>
      </c>
      <c r="K971" s="182">
        <f t="shared" si="45"/>
        <v>611</v>
      </c>
    </row>
    <row r="972" spans="2:11" x14ac:dyDescent="0.3">
      <c r="B972" s="253"/>
      <c r="C972" s="255"/>
      <c r="D972" s="179"/>
      <c r="E972" s="88"/>
      <c r="F972" s="180" t="s">
        <v>1192</v>
      </c>
      <c r="G972" s="1181">
        <v>2</v>
      </c>
      <c r="H972" s="1181">
        <v>1</v>
      </c>
      <c r="I972" s="89">
        <f t="shared" ref="I972:I1035" si="46">IF($H972="","",IFERROR(ROUND($H972*PenaltyUnit,0), "n/a"))</f>
        <v>204</v>
      </c>
      <c r="J972" s="1179">
        <v>3</v>
      </c>
      <c r="K972" s="182">
        <f t="shared" si="45"/>
        <v>611</v>
      </c>
    </row>
    <row r="973" spans="2:11" ht="26.4" x14ac:dyDescent="0.3">
      <c r="B973" s="253"/>
      <c r="C973" s="255"/>
      <c r="D973" s="179">
        <v>2063</v>
      </c>
      <c r="E973" s="88" t="s">
        <v>1193</v>
      </c>
      <c r="F973" s="180">
        <v>116</v>
      </c>
      <c r="G973" s="1181"/>
      <c r="H973" s="1181">
        <v>1</v>
      </c>
      <c r="I973" s="89">
        <f t="shared" si="46"/>
        <v>204</v>
      </c>
      <c r="J973" s="1179">
        <v>3</v>
      </c>
      <c r="K973" s="182">
        <f t="shared" si="45"/>
        <v>611</v>
      </c>
    </row>
    <row r="974" spans="2:11" x14ac:dyDescent="0.3">
      <c r="B974" s="253"/>
      <c r="C974" s="255"/>
      <c r="D974" s="179"/>
      <c r="E974" s="88"/>
      <c r="F974" s="180" t="s">
        <v>1194</v>
      </c>
      <c r="G974" s="1181"/>
      <c r="H974" s="1181">
        <v>1</v>
      </c>
      <c r="I974" s="89">
        <f t="shared" si="46"/>
        <v>204</v>
      </c>
      <c r="J974" s="1179">
        <v>3</v>
      </c>
      <c r="K974" s="182">
        <f t="shared" si="45"/>
        <v>611</v>
      </c>
    </row>
    <row r="975" spans="2:11" ht="26.4" x14ac:dyDescent="0.3">
      <c r="B975" s="253"/>
      <c r="C975" s="255"/>
      <c r="D975" s="179">
        <v>2071</v>
      </c>
      <c r="E975" s="88" t="s">
        <v>1195</v>
      </c>
      <c r="F975" s="180" t="s">
        <v>303</v>
      </c>
      <c r="G975" s="1181">
        <v>1</v>
      </c>
      <c r="H975" s="282">
        <v>1.5</v>
      </c>
      <c r="I975" s="89">
        <f t="shared" si="46"/>
        <v>305</v>
      </c>
      <c r="J975" s="1179">
        <v>5</v>
      </c>
      <c r="K975" s="182">
        <f t="shared" si="45"/>
        <v>1018</v>
      </c>
    </row>
    <row r="976" spans="2:11" x14ac:dyDescent="0.3">
      <c r="B976" s="253"/>
      <c r="C976" s="255"/>
      <c r="D976" s="179"/>
      <c r="E976" s="88"/>
      <c r="F976" s="180" t="s">
        <v>306</v>
      </c>
      <c r="G976" s="1181">
        <v>1</v>
      </c>
      <c r="H976" s="282">
        <v>1.5</v>
      </c>
      <c r="I976" s="89">
        <f t="shared" si="46"/>
        <v>305</v>
      </c>
      <c r="J976" s="1179">
        <v>5</v>
      </c>
      <c r="K976" s="182">
        <f t="shared" si="45"/>
        <v>1018</v>
      </c>
    </row>
    <row r="977" spans="2:11" x14ac:dyDescent="0.3">
      <c r="B977" s="253"/>
      <c r="C977" s="255"/>
      <c r="D977" s="179">
        <v>2072</v>
      </c>
      <c r="E977" s="88" t="s">
        <v>1196</v>
      </c>
      <c r="F977" s="180" t="s">
        <v>1197</v>
      </c>
      <c r="G977" s="1181">
        <v>1</v>
      </c>
      <c r="H977" s="1181">
        <v>1</v>
      </c>
      <c r="I977" s="89">
        <f t="shared" si="46"/>
        <v>204</v>
      </c>
      <c r="J977" s="1179">
        <v>5</v>
      </c>
      <c r="K977" s="182">
        <f t="shared" si="45"/>
        <v>1018</v>
      </c>
    </row>
    <row r="978" spans="2:11" x14ac:dyDescent="0.3">
      <c r="B978" s="253"/>
      <c r="C978" s="255"/>
      <c r="D978" s="179">
        <v>2073</v>
      </c>
      <c r="E978" s="88" t="s">
        <v>1198</v>
      </c>
      <c r="F978" s="180" t="s">
        <v>315</v>
      </c>
      <c r="G978" s="1181">
        <v>1</v>
      </c>
      <c r="H978" s="282">
        <v>1.5</v>
      </c>
      <c r="I978" s="89">
        <f t="shared" si="46"/>
        <v>305</v>
      </c>
      <c r="J978" s="1179">
        <v>5</v>
      </c>
      <c r="K978" s="182">
        <f t="shared" si="45"/>
        <v>1018</v>
      </c>
    </row>
    <row r="979" spans="2:11" x14ac:dyDescent="0.3">
      <c r="B979" s="253"/>
      <c r="C979" s="255"/>
      <c r="D979" s="179">
        <v>2074</v>
      </c>
      <c r="E979" s="88" t="s">
        <v>1199</v>
      </c>
      <c r="F979" s="180" t="s">
        <v>309</v>
      </c>
      <c r="G979" s="1181"/>
      <c r="H979" s="1181">
        <v>1</v>
      </c>
      <c r="I979" s="89">
        <f t="shared" si="46"/>
        <v>204</v>
      </c>
      <c r="J979" s="1179">
        <v>3</v>
      </c>
      <c r="K979" s="182">
        <f t="shared" si="45"/>
        <v>611</v>
      </c>
    </row>
    <row r="980" spans="2:11" x14ac:dyDescent="0.3">
      <c r="B980" s="253"/>
      <c r="C980" s="255"/>
      <c r="D980" s="179">
        <v>2075</v>
      </c>
      <c r="E980" s="88" t="s">
        <v>1200</v>
      </c>
      <c r="F980" s="180">
        <v>221</v>
      </c>
      <c r="G980" s="1181"/>
      <c r="H980" s="1181">
        <v>1</v>
      </c>
      <c r="I980" s="89">
        <f t="shared" si="46"/>
        <v>204</v>
      </c>
      <c r="J980" s="1179">
        <v>3</v>
      </c>
      <c r="K980" s="182">
        <f t="shared" si="45"/>
        <v>611</v>
      </c>
    </row>
    <row r="981" spans="2:11" ht="26.4" x14ac:dyDescent="0.3">
      <c r="B981" s="253"/>
      <c r="C981" s="255"/>
      <c r="D981" s="179">
        <v>2076</v>
      </c>
      <c r="E981" s="88" t="s">
        <v>1201</v>
      </c>
      <c r="F981" s="180">
        <v>223</v>
      </c>
      <c r="G981" s="1181"/>
      <c r="H981" s="1181">
        <v>1</v>
      </c>
      <c r="I981" s="89">
        <f t="shared" si="46"/>
        <v>204</v>
      </c>
      <c r="J981" s="1179">
        <v>3</v>
      </c>
      <c r="K981" s="182">
        <f t="shared" si="45"/>
        <v>611</v>
      </c>
    </row>
    <row r="982" spans="2:11" x14ac:dyDescent="0.3">
      <c r="B982" s="253"/>
      <c r="C982" s="256"/>
      <c r="D982" s="179">
        <v>8330</v>
      </c>
      <c r="E982" s="88" t="s">
        <v>1202</v>
      </c>
      <c r="F982" s="180">
        <v>42</v>
      </c>
      <c r="G982" s="185"/>
      <c r="H982" s="1181">
        <v>1</v>
      </c>
      <c r="I982" s="89">
        <f t="shared" si="46"/>
        <v>204</v>
      </c>
      <c r="J982" s="1179">
        <v>3</v>
      </c>
      <c r="K982" s="182">
        <f t="shared" si="45"/>
        <v>611</v>
      </c>
    </row>
    <row r="983" spans="2:11" s="640" customFormat="1" ht="19.95" customHeight="1" x14ac:dyDescent="0.3">
      <c r="B983" s="252"/>
      <c r="C983" s="826" t="s">
        <v>3560</v>
      </c>
      <c r="D983" s="827"/>
      <c r="E983" s="827"/>
      <c r="F983" s="827"/>
      <c r="G983" s="827"/>
      <c r="H983" s="827"/>
      <c r="I983" s="827"/>
      <c r="J983" s="827"/>
      <c r="K983" s="828"/>
    </row>
    <row r="984" spans="2:11" s="640" customFormat="1" ht="19.95" customHeight="1" x14ac:dyDescent="0.3">
      <c r="B984" s="252"/>
      <c r="C984" s="829" t="s">
        <v>3876</v>
      </c>
      <c r="D984" s="830"/>
      <c r="E984" s="830"/>
      <c r="F984" s="830"/>
      <c r="G984" s="830"/>
      <c r="H984" s="830"/>
      <c r="I984" s="830"/>
      <c r="J984" s="830"/>
      <c r="K984" s="831"/>
    </row>
    <row r="985" spans="2:11" x14ac:dyDescent="0.3">
      <c r="B985" s="253"/>
      <c r="C985" s="254"/>
      <c r="D985" s="202">
        <v>2221</v>
      </c>
      <c r="E985" s="203" t="s">
        <v>1203</v>
      </c>
      <c r="F985" s="204" t="s">
        <v>822</v>
      </c>
      <c r="G985" s="303"/>
      <c r="H985" s="1177">
        <v>2</v>
      </c>
      <c r="I985" s="1202">
        <f t="shared" si="46"/>
        <v>407</v>
      </c>
      <c r="J985" s="1178">
        <v>5</v>
      </c>
      <c r="K985" s="1202">
        <f t="shared" si="45"/>
        <v>1018</v>
      </c>
    </row>
    <row r="986" spans="2:11" x14ac:dyDescent="0.3">
      <c r="B986" s="253"/>
      <c r="C986" s="255"/>
      <c r="D986" s="202">
        <v>2222</v>
      </c>
      <c r="E986" s="203" t="s">
        <v>1204</v>
      </c>
      <c r="F986" s="204" t="s">
        <v>1205</v>
      </c>
      <c r="G986" s="303"/>
      <c r="H986" s="288">
        <v>2.5</v>
      </c>
      <c r="I986" s="1202">
        <f t="shared" si="46"/>
        <v>509</v>
      </c>
      <c r="J986" s="1178">
        <v>10</v>
      </c>
      <c r="K986" s="1202">
        <f t="shared" si="45"/>
        <v>2035</v>
      </c>
    </row>
    <row r="987" spans="2:11" x14ac:dyDescent="0.3">
      <c r="B987" s="253"/>
      <c r="C987" s="255"/>
      <c r="D987" s="202"/>
      <c r="E987" s="203" t="s">
        <v>1206</v>
      </c>
      <c r="F987" s="204" t="s">
        <v>276</v>
      </c>
      <c r="G987" s="303"/>
      <c r="H987" s="288">
        <v>2.5</v>
      </c>
      <c r="I987" s="1202">
        <f t="shared" si="46"/>
        <v>509</v>
      </c>
      <c r="J987" s="1178">
        <v>5</v>
      </c>
      <c r="K987" s="1202">
        <f t="shared" si="45"/>
        <v>1018</v>
      </c>
    </row>
    <row r="988" spans="2:11" x14ac:dyDescent="0.3">
      <c r="B988" s="253"/>
      <c r="C988" s="255"/>
      <c r="D988" s="202"/>
      <c r="E988" s="203" t="s">
        <v>1207</v>
      </c>
      <c r="F988" s="204" t="s">
        <v>1208</v>
      </c>
      <c r="G988" s="303"/>
      <c r="H988" s="288">
        <v>2.5</v>
      </c>
      <c r="I988" s="1202">
        <f t="shared" si="46"/>
        <v>509</v>
      </c>
      <c r="J988" s="1178">
        <v>10</v>
      </c>
      <c r="K988" s="1202">
        <f t="shared" si="45"/>
        <v>2035</v>
      </c>
    </row>
    <row r="989" spans="2:11" x14ac:dyDescent="0.3">
      <c r="B989" s="253"/>
      <c r="C989" s="255"/>
      <c r="D989" s="202"/>
      <c r="E989" s="203"/>
      <c r="F989" s="204" t="s">
        <v>1209</v>
      </c>
      <c r="G989" s="303"/>
      <c r="H989" s="288">
        <v>2.5</v>
      </c>
      <c r="I989" s="1202">
        <f t="shared" si="46"/>
        <v>509</v>
      </c>
      <c r="J989" s="1178">
        <v>10</v>
      </c>
      <c r="K989" s="1202">
        <f t="shared" si="45"/>
        <v>2035</v>
      </c>
    </row>
    <row r="990" spans="2:11" x14ac:dyDescent="0.3">
      <c r="B990" s="253"/>
      <c r="C990" s="255"/>
      <c r="D990" s="202"/>
      <c r="E990" s="203" t="s">
        <v>1120</v>
      </c>
      <c r="F990" s="204" t="s">
        <v>165</v>
      </c>
      <c r="G990" s="303"/>
      <c r="H990" s="288">
        <v>2.5</v>
      </c>
      <c r="I990" s="1202">
        <f t="shared" si="46"/>
        <v>509</v>
      </c>
      <c r="J990" s="1178">
        <v>10</v>
      </c>
      <c r="K990" s="1202">
        <f t="shared" si="45"/>
        <v>2035</v>
      </c>
    </row>
    <row r="991" spans="2:11" x14ac:dyDescent="0.3">
      <c r="B991" s="253"/>
      <c r="C991" s="255"/>
      <c r="D991" s="202"/>
      <c r="E991" s="203" t="s">
        <v>1121</v>
      </c>
      <c r="F991" s="204" t="s">
        <v>1122</v>
      </c>
      <c r="G991" s="303"/>
      <c r="H991" s="288">
        <v>2.5</v>
      </c>
      <c r="I991" s="1202">
        <f t="shared" si="46"/>
        <v>509</v>
      </c>
      <c r="J991" s="1178">
        <v>10</v>
      </c>
      <c r="K991" s="1202">
        <f t="shared" si="45"/>
        <v>2035</v>
      </c>
    </row>
    <row r="992" spans="2:11" x14ac:dyDescent="0.3">
      <c r="B992" s="253"/>
      <c r="C992" s="255"/>
      <c r="D992" s="202"/>
      <c r="E992" s="203"/>
      <c r="F992" s="204" t="s">
        <v>1123</v>
      </c>
      <c r="G992" s="303"/>
      <c r="H992" s="288">
        <v>2.5</v>
      </c>
      <c r="I992" s="1202">
        <f t="shared" si="46"/>
        <v>509</v>
      </c>
      <c r="J992" s="1178">
        <v>10</v>
      </c>
      <c r="K992" s="1202">
        <f t="shared" si="45"/>
        <v>2035</v>
      </c>
    </row>
    <row r="993" spans="2:11" x14ac:dyDescent="0.3">
      <c r="B993" s="253"/>
      <c r="C993" s="255"/>
      <c r="D993" s="202"/>
      <c r="E993" s="203"/>
      <c r="F993" s="204">
        <v>60</v>
      </c>
      <c r="G993" s="303"/>
      <c r="H993" s="288">
        <v>2.5</v>
      </c>
      <c r="I993" s="1202">
        <f t="shared" si="46"/>
        <v>509</v>
      </c>
      <c r="J993" s="1178">
        <v>10</v>
      </c>
      <c r="K993" s="1202">
        <f t="shared" si="45"/>
        <v>2035</v>
      </c>
    </row>
    <row r="994" spans="2:11" x14ac:dyDescent="0.3">
      <c r="B994" s="253"/>
      <c r="C994" s="255"/>
      <c r="D994" s="202"/>
      <c r="E994" s="203"/>
      <c r="F994" s="204" t="s">
        <v>98</v>
      </c>
      <c r="G994" s="303"/>
      <c r="H994" s="288">
        <v>2.5</v>
      </c>
      <c r="I994" s="1202">
        <f t="shared" si="46"/>
        <v>509</v>
      </c>
      <c r="J994" s="1178">
        <v>10</v>
      </c>
      <c r="K994" s="1202">
        <f t="shared" si="45"/>
        <v>2035</v>
      </c>
    </row>
    <row r="995" spans="2:11" x14ac:dyDescent="0.3">
      <c r="B995" s="253"/>
      <c r="C995" s="255"/>
      <c r="D995" s="202"/>
      <c r="E995" s="203"/>
      <c r="F995" s="204" t="s">
        <v>100</v>
      </c>
      <c r="G995" s="303"/>
      <c r="H995" s="288">
        <v>2.5</v>
      </c>
      <c r="I995" s="1202">
        <f t="shared" si="46"/>
        <v>509</v>
      </c>
      <c r="J995" s="1178">
        <v>10</v>
      </c>
      <c r="K995" s="1202">
        <f t="shared" si="45"/>
        <v>2035</v>
      </c>
    </row>
    <row r="996" spans="2:11" x14ac:dyDescent="0.3">
      <c r="B996" s="253"/>
      <c r="C996" s="255"/>
      <c r="D996" s="202"/>
      <c r="E996" s="203"/>
      <c r="F996" s="204" t="s">
        <v>1210</v>
      </c>
      <c r="G996" s="303"/>
      <c r="H996" s="288">
        <v>2.5</v>
      </c>
      <c r="I996" s="1202">
        <f t="shared" si="46"/>
        <v>509</v>
      </c>
      <c r="J996" s="1178">
        <v>5</v>
      </c>
      <c r="K996" s="1202">
        <f t="shared" si="45"/>
        <v>1018</v>
      </c>
    </row>
    <row r="997" spans="2:11" x14ac:dyDescent="0.3">
      <c r="B997" s="253"/>
      <c r="C997" s="255"/>
      <c r="D997" s="202"/>
      <c r="E997" s="203"/>
      <c r="F997" s="204" t="s">
        <v>1094</v>
      </c>
      <c r="G997" s="303"/>
      <c r="H997" s="288">
        <v>2.5</v>
      </c>
      <c r="I997" s="1202">
        <f t="shared" si="46"/>
        <v>509</v>
      </c>
      <c r="J997" s="1178">
        <v>10</v>
      </c>
      <c r="K997" s="1202">
        <f t="shared" si="45"/>
        <v>2035</v>
      </c>
    </row>
    <row r="998" spans="2:11" x14ac:dyDescent="0.3">
      <c r="B998" s="253"/>
      <c r="C998" s="255"/>
      <c r="D998" s="202"/>
      <c r="E998" s="203"/>
      <c r="F998" s="204" t="s">
        <v>1095</v>
      </c>
      <c r="G998" s="303"/>
      <c r="H998" s="288">
        <v>2.5</v>
      </c>
      <c r="I998" s="1202">
        <f t="shared" si="46"/>
        <v>509</v>
      </c>
      <c r="J998" s="1178">
        <v>10</v>
      </c>
      <c r="K998" s="1202">
        <f t="shared" si="45"/>
        <v>2035</v>
      </c>
    </row>
    <row r="999" spans="2:11" x14ac:dyDescent="0.3">
      <c r="B999" s="253"/>
      <c r="C999" s="255"/>
      <c r="D999" s="202"/>
      <c r="E999" s="203"/>
      <c r="F999" s="204" t="s">
        <v>1096</v>
      </c>
      <c r="G999" s="303"/>
      <c r="H999" s="288">
        <v>2.5</v>
      </c>
      <c r="I999" s="1202">
        <f t="shared" si="46"/>
        <v>509</v>
      </c>
      <c r="J999" s="1178">
        <v>10</v>
      </c>
      <c r="K999" s="1202">
        <f t="shared" si="45"/>
        <v>2035</v>
      </c>
    </row>
    <row r="1000" spans="2:11" x14ac:dyDescent="0.3">
      <c r="B1000" s="253"/>
      <c r="C1000" s="255"/>
      <c r="D1000" s="202"/>
      <c r="E1000" s="203" t="s">
        <v>1211</v>
      </c>
      <c r="F1000" s="204" t="s">
        <v>1098</v>
      </c>
      <c r="G1000" s="303"/>
      <c r="H1000" s="288">
        <v>2.5</v>
      </c>
      <c r="I1000" s="1202">
        <f t="shared" si="46"/>
        <v>509</v>
      </c>
      <c r="J1000" s="1178">
        <v>10</v>
      </c>
      <c r="K1000" s="1202">
        <f t="shared" si="45"/>
        <v>2035</v>
      </c>
    </row>
    <row r="1001" spans="2:11" x14ac:dyDescent="0.3">
      <c r="B1001" s="253"/>
      <c r="C1001" s="255"/>
      <c r="D1001" s="202">
        <v>2223</v>
      </c>
      <c r="E1001" s="203" t="s">
        <v>1212</v>
      </c>
      <c r="F1001" s="204" t="s">
        <v>63</v>
      </c>
      <c r="G1001" s="303"/>
      <c r="H1001" s="1177">
        <v>1</v>
      </c>
      <c r="I1001" s="1202">
        <f t="shared" si="46"/>
        <v>204</v>
      </c>
      <c r="J1001" s="1178">
        <v>3</v>
      </c>
      <c r="K1001" s="1202">
        <f t="shared" si="45"/>
        <v>611</v>
      </c>
    </row>
    <row r="1002" spans="2:11" x14ac:dyDescent="0.3">
      <c r="B1002" s="253"/>
      <c r="C1002" s="255"/>
      <c r="D1002" s="202"/>
      <c r="E1002" s="203"/>
      <c r="F1002" s="204">
        <v>36</v>
      </c>
      <c r="G1002" s="303"/>
      <c r="H1002" s="1177">
        <v>1</v>
      </c>
      <c r="I1002" s="1202">
        <f t="shared" si="46"/>
        <v>204</v>
      </c>
      <c r="J1002" s="1178">
        <v>3</v>
      </c>
      <c r="K1002" s="1202">
        <f t="shared" si="45"/>
        <v>611</v>
      </c>
    </row>
    <row r="1003" spans="2:11" x14ac:dyDescent="0.3">
      <c r="B1003" s="253"/>
      <c r="C1003" s="255"/>
      <c r="D1003" s="202"/>
      <c r="E1003" s="203"/>
      <c r="F1003" s="204" t="s">
        <v>1129</v>
      </c>
      <c r="G1003" s="303"/>
      <c r="H1003" s="1177">
        <v>1</v>
      </c>
      <c r="I1003" s="1202">
        <f t="shared" si="46"/>
        <v>204</v>
      </c>
      <c r="J1003" s="1178">
        <v>3</v>
      </c>
      <c r="K1003" s="1202">
        <f t="shared" si="45"/>
        <v>611</v>
      </c>
    </row>
    <row r="1004" spans="2:11" x14ac:dyDescent="0.3">
      <c r="B1004" s="253"/>
      <c r="C1004" s="255"/>
      <c r="D1004" s="202"/>
      <c r="E1004" s="203"/>
      <c r="F1004" s="204" t="s">
        <v>1130</v>
      </c>
      <c r="G1004" s="303"/>
      <c r="H1004" s="1177">
        <v>1</v>
      </c>
      <c r="I1004" s="1202">
        <f t="shared" si="46"/>
        <v>204</v>
      </c>
      <c r="J1004" s="1178">
        <v>3</v>
      </c>
      <c r="K1004" s="1202">
        <f t="shared" si="45"/>
        <v>611</v>
      </c>
    </row>
    <row r="1005" spans="2:11" x14ac:dyDescent="0.3">
      <c r="B1005" s="253"/>
      <c r="C1005" s="255"/>
      <c r="D1005" s="202"/>
      <c r="E1005" s="203"/>
      <c r="F1005" s="204">
        <v>41</v>
      </c>
      <c r="G1005" s="303"/>
      <c r="H1005" s="1177">
        <v>1</v>
      </c>
      <c r="I1005" s="1202">
        <f t="shared" si="46"/>
        <v>204</v>
      </c>
      <c r="J1005" s="1178">
        <v>3</v>
      </c>
      <c r="K1005" s="1202">
        <f t="shared" si="45"/>
        <v>611</v>
      </c>
    </row>
    <row r="1006" spans="2:11" x14ac:dyDescent="0.3">
      <c r="B1006" s="253"/>
      <c r="C1006" s="255"/>
      <c r="D1006" s="202"/>
      <c r="E1006" s="203"/>
      <c r="F1006" s="204" t="s">
        <v>1132</v>
      </c>
      <c r="G1006" s="303"/>
      <c r="H1006" s="1177">
        <v>1</v>
      </c>
      <c r="I1006" s="1202">
        <f t="shared" si="46"/>
        <v>204</v>
      </c>
      <c r="J1006" s="1178">
        <v>3</v>
      </c>
      <c r="K1006" s="1202">
        <f t="shared" si="45"/>
        <v>611</v>
      </c>
    </row>
    <row r="1007" spans="2:11" x14ac:dyDescent="0.3">
      <c r="B1007" s="253"/>
      <c r="C1007" s="255"/>
      <c r="D1007" s="202"/>
      <c r="E1007" s="203"/>
      <c r="F1007" s="204" t="s">
        <v>1133</v>
      </c>
      <c r="G1007" s="303"/>
      <c r="H1007" s="1177">
        <v>1</v>
      </c>
      <c r="I1007" s="1202">
        <f t="shared" si="46"/>
        <v>204</v>
      </c>
      <c r="J1007" s="1178">
        <v>3</v>
      </c>
      <c r="K1007" s="1202">
        <f t="shared" si="45"/>
        <v>611</v>
      </c>
    </row>
    <row r="1008" spans="2:11" x14ac:dyDescent="0.3">
      <c r="B1008" s="253"/>
      <c r="C1008" s="255"/>
      <c r="D1008" s="202"/>
      <c r="E1008" s="203"/>
      <c r="F1008" s="204" t="s">
        <v>195</v>
      </c>
      <c r="G1008" s="303"/>
      <c r="H1008" s="1177">
        <v>1</v>
      </c>
      <c r="I1008" s="1202">
        <f t="shared" si="46"/>
        <v>204</v>
      </c>
      <c r="J1008" s="1178">
        <v>3</v>
      </c>
      <c r="K1008" s="1202">
        <f t="shared" si="45"/>
        <v>611</v>
      </c>
    </row>
    <row r="1009" spans="2:11" x14ac:dyDescent="0.3">
      <c r="B1009" s="253"/>
      <c r="C1009" s="255"/>
      <c r="D1009" s="202"/>
      <c r="E1009" s="203"/>
      <c r="F1009" s="204" t="s">
        <v>197</v>
      </c>
      <c r="G1009" s="303"/>
      <c r="H1009" s="1177">
        <v>1</v>
      </c>
      <c r="I1009" s="1202">
        <f t="shared" si="46"/>
        <v>204</v>
      </c>
      <c r="J1009" s="1178">
        <v>3</v>
      </c>
      <c r="K1009" s="1202">
        <f t="shared" si="45"/>
        <v>611</v>
      </c>
    </row>
    <row r="1010" spans="2:11" x14ac:dyDescent="0.3">
      <c r="B1010" s="253"/>
      <c r="C1010" s="255"/>
      <c r="D1010" s="202"/>
      <c r="E1010" s="203"/>
      <c r="F1010" s="204">
        <v>90</v>
      </c>
      <c r="G1010" s="303"/>
      <c r="H1010" s="1177">
        <v>1</v>
      </c>
      <c r="I1010" s="1202">
        <f t="shared" si="46"/>
        <v>204</v>
      </c>
      <c r="J1010" s="1178">
        <v>3</v>
      </c>
      <c r="K1010" s="1202">
        <f t="shared" si="45"/>
        <v>611</v>
      </c>
    </row>
    <row r="1011" spans="2:11" x14ac:dyDescent="0.3">
      <c r="B1011" s="253"/>
      <c r="C1011" s="255"/>
      <c r="D1011" s="202"/>
      <c r="E1011" s="205"/>
      <c r="F1011" s="204" t="s">
        <v>199</v>
      </c>
      <c r="G1011" s="303"/>
      <c r="H1011" s="1177">
        <v>1</v>
      </c>
      <c r="I1011" s="1202">
        <f t="shared" si="46"/>
        <v>204</v>
      </c>
      <c r="J1011" s="1178">
        <v>3</v>
      </c>
      <c r="K1011" s="1202">
        <f t="shared" si="45"/>
        <v>611</v>
      </c>
    </row>
    <row r="1012" spans="2:11" x14ac:dyDescent="0.3">
      <c r="B1012" s="253"/>
      <c r="C1012" s="255"/>
      <c r="D1012" s="202"/>
      <c r="E1012" s="203"/>
      <c r="F1012" s="204" t="s">
        <v>201</v>
      </c>
      <c r="G1012" s="303"/>
      <c r="H1012" s="1177">
        <v>1</v>
      </c>
      <c r="I1012" s="1202">
        <f t="shared" si="46"/>
        <v>204</v>
      </c>
      <c r="J1012" s="1178">
        <v>3</v>
      </c>
      <c r="K1012" s="1202">
        <f t="shared" si="45"/>
        <v>611</v>
      </c>
    </row>
    <row r="1013" spans="2:11" x14ac:dyDescent="0.3">
      <c r="B1013" s="253"/>
      <c r="C1013" s="255"/>
      <c r="D1013" s="202"/>
      <c r="E1013" s="203"/>
      <c r="F1013" s="204" t="s">
        <v>204</v>
      </c>
      <c r="G1013" s="303"/>
      <c r="H1013" s="1177">
        <v>1</v>
      </c>
      <c r="I1013" s="1202">
        <f t="shared" si="46"/>
        <v>204</v>
      </c>
      <c r="J1013" s="1178">
        <v>3</v>
      </c>
      <c r="K1013" s="1202">
        <f t="shared" si="45"/>
        <v>611</v>
      </c>
    </row>
    <row r="1014" spans="2:11" x14ac:dyDescent="0.3">
      <c r="B1014" s="253"/>
      <c r="C1014" s="255"/>
      <c r="D1014" s="202"/>
      <c r="E1014" s="205"/>
      <c r="F1014" s="204">
        <v>94</v>
      </c>
      <c r="G1014" s="303"/>
      <c r="H1014" s="1177">
        <v>1</v>
      </c>
      <c r="I1014" s="1202">
        <f t="shared" si="46"/>
        <v>204</v>
      </c>
      <c r="J1014" s="1178">
        <v>5</v>
      </c>
      <c r="K1014" s="1202">
        <f t="shared" si="45"/>
        <v>1018</v>
      </c>
    </row>
    <row r="1015" spans="2:11" x14ac:dyDescent="0.3">
      <c r="B1015" s="253"/>
      <c r="C1015" s="255"/>
      <c r="D1015" s="202"/>
      <c r="E1015" s="203"/>
      <c r="F1015" s="204" t="s">
        <v>1137</v>
      </c>
      <c r="G1015" s="303"/>
      <c r="H1015" s="1177">
        <v>1</v>
      </c>
      <c r="I1015" s="1202">
        <f t="shared" si="46"/>
        <v>204</v>
      </c>
      <c r="J1015" s="1178">
        <v>3</v>
      </c>
      <c r="K1015" s="1202">
        <f t="shared" si="45"/>
        <v>611</v>
      </c>
    </row>
    <row r="1016" spans="2:11" x14ac:dyDescent="0.3">
      <c r="B1016" s="253"/>
      <c r="C1016" s="255"/>
      <c r="D1016" s="202"/>
      <c r="E1016" s="203"/>
      <c r="F1016" s="204">
        <v>100</v>
      </c>
      <c r="G1016" s="303"/>
      <c r="H1016" s="1177">
        <v>1</v>
      </c>
      <c r="I1016" s="1202">
        <f t="shared" si="46"/>
        <v>204</v>
      </c>
      <c r="J1016" s="1178">
        <v>3</v>
      </c>
      <c r="K1016" s="1202">
        <f t="shared" si="45"/>
        <v>611</v>
      </c>
    </row>
    <row r="1017" spans="2:11" x14ac:dyDescent="0.3">
      <c r="B1017" s="253"/>
      <c r="C1017" s="255"/>
      <c r="D1017" s="202"/>
      <c r="E1017" s="203"/>
      <c r="F1017" s="204" t="s">
        <v>1213</v>
      </c>
      <c r="G1017" s="303"/>
      <c r="H1017" s="1177">
        <v>1</v>
      </c>
      <c r="I1017" s="1202">
        <f t="shared" si="46"/>
        <v>204</v>
      </c>
      <c r="J1017" s="1178">
        <v>3</v>
      </c>
      <c r="K1017" s="1202">
        <f t="shared" si="45"/>
        <v>611</v>
      </c>
    </row>
    <row r="1018" spans="2:11" x14ac:dyDescent="0.3">
      <c r="B1018" s="253"/>
      <c r="C1018" s="255"/>
      <c r="D1018" s="202"/>
      <c r="E1018" s="203"/>
      <c r="F1018" s="204" t="s">
        <v>1214</v>
      </c>
      <c r="G1018" s="303"/>
      <c r="H1018" s="1177">
        <v>1</v>
      </c>
      <c r="I1018" s="1202">
        <f t="shared" si="46"/>
        <v>204</v>
      </c>
      <c r="J1018" s="1178">
        <v>3</v>
      </c>
      <c r="K1018" s="1202">
        <f t="shared" si="45"/>
        <v>611</v>
      </c>
    </row>
    <row r="1019" spans="2:11" x14ac:dyDescent="0.3">
      <c r="B1019" s="253"/>
      <c r="C1019" s="255"/>
      <c r="D1019" s="202">
        <v>2224</v>
      </c>
      <c r="E1019" s="203" t="s">
        <v>1215</v>
      </c>
      <c r="F1019" s="204" t="s">
        <v>793</v>
      </c>
      <c r="G1019" s="303"/>
      <c r="H1019" s="1177">
        <v>1</v>
      </c>
      <c r="I1019" s="1202">
        <f t="shared" si="46"/>
        <v>204</v>
      </c>
      <c r="J1019" s="1178">
        <v>3</v>
      </c>
      <c r="K1019" s="1202">
        <f t="shared" si="45"/>
        <v>611</v>
      </c>
    </row>
    <row r="1020" spans="2:11" x14ac:dyDescent="0.3">
      <c r="B1020" s="253"/>
      <c r="C1020" s="255"/>
      <c r="D1020" s="202"/>
      <c r="E1020" s="203"/>
      <c r="F1020" s="204" t="s">
        <v>791</v>
      </c>
      <c r="G1020" s="303"/>
      <c r="H1020" s="1177">
        <v>1</v>
      </c>
      <c r="I1020" s="1202">
        <f t="shared" si="46"/>
        <v>204</v>
      </c>
      <c r="J1020" s="1178">
        <v>3</v>
      </c>
      <c r="K1020" s="1202">
        <f t="shared" si="45"/>
        <v>611</v>
      </c>
    </row>
    <row r="1021" spans="2:11" x14ac:dyDescent="0.3">
      <c r="B1021" s="253"/>
      <c r="C1021" s="255"/>
      <c r="D1021" s="202"/>
      <c r="E1021" s="203"/>
      <c r="F1021" s="204" t="s">
        <v>787</v>
      </c>
      <c r="G1021" s="303"/>
      <c r="H1021" s="1177">
        <v>1</v>
      </c>
      <c r="I1021" s="1202">
        <f t="shared" si="46"/>
        <v>204</v>
      </c>
      <c r="J1021" s="1178">
        <v>5</v>
      </c>
      <c r="K1021" s="1202">
        <f t="shared" si="45"/>
        <v>1018</v>
      </c>
    </row>
    <row r="1022" spans="2:11" x14ac:dyDescent="0.3">
      <c r="B1022" s="253"/>
      <c r="C1022" s="255"/>
      <c r="D1022" s="202">
        <v>2226</v>
      </c>
      <c r="E1022" s="203" t="s">
        <v>1216</v>
      </c>
      <c r="F1022" s="204">
        <v>38</v>
      </c>
      <c r="G1022" s="303"/>
      <c r="H1022" s="1177">
        <v>1</v>
      </c>
      <c r="I1022" s="1202">
        <f t="shared" si="46"/>
        <v>204</v>
      </c>
      <c r="J1022" s="1178">
        <v>5</v>
      </c>
      <c r="K1022" s="1202">
        <f t="shared" si="45"/>
        <v>1018</v>
      </c>
    </row>
    <row r="1023" spans="2:11" x14ac:dyDescent="0.3">
      <c r="B1023" s="253"/>
      <c r="C1023" s="255"/>
      <c r="D1023" s="202"/>
      <c r="E1023" s="203"/>
      <c r="F1023" s="204" t="s">
        <v>626</v>
      </c>
      <c r="G1023" s="303"/>
      <c r="H1023" s="1177">
        <v>1</v>
      </c>
      <c r="I1023" s="1202">
        <f t="shared" si="46"/>
        <v>204</v>
      </c>
      <c r="J1023" s="1178">
        <v>5</v>
      </c>
      <c r="K1023" s="1202">
        <f t="shared" si="45"/>
        <v>1018</v>
      </c>
    </row>
    <row r="1024" spans="2:11" x14ac:dyDescent="0.3">
      <c r="B1024" s="253"/>
      <c r="C1024" s="255"/>
      <c r="D1024" s="202"/>
      <c r="E1024" s="203"/>
      <c r="F1024" s="204" t="s">
        <v>724</v>
      </c>
      <c r="G1024" s="303"/>
      <c r="H1024" s="1177">
        <v>1</v>
      </c>
      <c r="I1024" s="1202">
        <f t="shared" si="46"/>
        <v>204</v>
      </c>
      <c r="J1024" s="1178">
        <v>5</v>
      </c>
      <c r="K1024" s="1202">
        <f t="shared" ref="K1024:K1087" si="47">IF($J1024="","",IFERROR(ROUND($J1024*PenaltyUnit,0), J1024))</f>
        <v>1018</v>
      </c>
    </row>
    <row r="1025" spans="2:11" x14ac:dyDescent="0.3">
      <c r="B1025" s="253"/>
      <c r="C1025" s="255"/>
      <c r="D1025" s="202"/>
      <c r="E1025" s="203"/>
      <c r="F1025" s="204" t="s">
        <v>635</v>
      </c>
      <c r="G1025" s="303"/>
      <c r="H1025" s="1177">
        <v>1</v>
      </c>
      <c r="I1025" s="1202">
        <f t="shared" si="46"/>
        <v>204</v>
      </c>
      <c r="J1025" s="1178">
        <v>5</v>
      </c>
      <c r="K1025" s="1202">
        <f t="shared" si="47"/>
        <v>1018</v>
      </c>
    </row>
    <row r="1026" spans="2:11" x14ac:dyDescent="0.3">
      <c r="B1026" s="253"/>
      <c r="C1026" s="255"/>
      <c r="D1026" s="202"/>
      <c r="E1026" s="203"/>
      <c r="F1026" s="204" t="s">
        <v>1217</v>
      </c>
      <c r="G1026" s="303"/>
      <c r="H1026" s="1177">
        <v>1</v>
      </c>
      <c r="I1026" s="1202">
        <f t="shared" si="46"/>
        <v>204</v>
      </c>
      <c r="J1026" s="1178">
        <v>5</v>
      </c>
      <c r="K1026" s="1202">
        <f t="shared" si="47"/>
        <v>1018</v>
      </c>
    </row>
    <row r="1027" spans="2:11" x14ac:dyDescent="0.3">
      <c r="B1027" s="253"/>
      <c r="C1027" s="255"/>
      <c r="D1027" s="202"/>
      <c r="E1027" s="203" t="s">
        <v>746</v>
      </c>
      <c r="F1027" s="204" t="s">
        <v>747</v>
      </c>
      <c r="G1027" s="303"/>
      <c r="H1027" s="1177">
        <v>1</v>
      </c>
      <c r="I1027" s="1202">
        <f t="shared" si="46"/>
        <v>204</v>
      </c>
      <c r="J1027" s="1178">
        <v>5</v>
      </c>
      <c r="K1027" s="1202">
        <f t="shared" si="47"/>
        <v>1018</v>
      </c>
    </row>
    <row r="1028" spans="2:11" x14ac:dyDescent="0.3">
      <c r="B1028" s="253"/>
      <c r="C1028" s="255"/>
      <c r="D1028" s="202"/>
      <c r="E1028" s="203"/>
      <c r="F1028" s="204" t="s">
        <v>748</v>
      </c>
      <c r="G1028" s="303"/>
      <c r="H1028" s="1177">
        <v>1</v>
      </c>
      <c r="I1028" s="1202">
        <f t="shared" si="46"/>
        <v>204</v>
      </c>
      <c r="J1028" s="1178">
        <v>5</v>
      </c>
      <c r="K1028" s="1202">
        <f t="shared" si="47"/>
        <v>1018</v>
      </c>
    </row>
    <row r="1029" spans="2:11" x14ac:dyDescent="0.3">
      <c r="B1029" s="253"/>
      <c r="C1029" s="255"/>
      <c r="D1029" s="202"/>
      <c r="E1029" s="203" t="s">
        <v>735</v>
      </c>
      <c r="F1029" s="204" t="s">
        <v>739</v>
      </c>
      <c r="G1029" s="303"/>
      <c r="H1029" s="1177">
        <v>1</v>
      </c>
      <c r="I1029" s="1202">
        <f t="shared" si="46"/>
        <v>204</v>
      </c>
      <c r="J1029" s="1178">
        <v>5</v>
      </c>
      <c r="K1029" s="1202">
        <f t="shared" si="47"/>
        <v>1018</v>
      </c>
    </row>
    <row r="1030" spans="2:11" x14ac:dyDescent="0.3">
      <c r="B1030" s="253"/>
      <c r="C1030" s="255"/>
      <c r="D1030" s="202"/>
      <c r="E1030" s="203"/>
      <c r="F1030" s="204" t="s">
        <v>740</v>
      </c>
      <c r="G1030" s="303"/>
      <c r="H1030" s="1177">
        <v>1</v>
      </c>
      <c r="I1030" s="1202">
        <f t="shared" si="46"/>
        <v>204</v>
      </c>
      <c r="J1030" s="1178">
        <v>3</v>
      </c>
      <c r="K1030" s="1202">
        <f t="shared" si="47"/>
        <v>611</v>
      </c>
    </row>
    <row r="1031" spans="2:11" x14ac:dyDescent="0.3">
      <c r="B1031" s="253"/>
      <c r="C1031" s="255"/>
      <c r="D1031" s="202"/>
      <c r="E1031" s="203"/>
      <c r="F1031" s="204" t="s">
        <v>741</v>
      </c>
      <c r="G1031" s="303"/>
      <c r="H1031" s="1177">
        <v>1</v>
      </c>
      <c r="I1031" s="1202">
        <f t="shared" si="46"/>
        <v>204</v>
      </c>
      <c r="J1031" s="1178">
        <v>5</v>
      </c>
      <c r="K1031" s="1202">
        <f t="shared" si="47"/>
        <v>1018</v>
      </c>
    </row>
    <row r="1032" spans="2:11" x14ac:dyDescent="0.3">
      <c r="B1032" s="253"/>
      <c r="C1032" s="255"/>
      <c r="D1032" s="202"/>
      <c r="E1032" s="203" t="s">
        <v>723</v>
      </c>
      <c r="F1032" s="204">
        <v>83</v>
      </c>
      <c r="G1032" s="303"/>
      <c r="H1032" s="1177">
        <v>1</v>
      </c>
      <c r="I1032" s="1202">
        <f t="shared" si="46"/>
        <v>204</v>
      </c>
      <c r="J1032" s="1178">
        <v>5</v>
      </c>
      <c r="K1032" s="1202">
        <f t="shared" si="47"/>
        <v>1018</v>
      </c>
    </row>
    <row r="1033" spans="2:11" x14ac:dyDescent="0.3">
      <c r="B1033" s="253"/>
      <c r="C1033" s="255"/>
      <c r="D1033" s="202"/>
      <c r="E1033" s="203"/>
      <c r="F1033" s="204" t="s">
        <v>730</v>
      </c>
      <c r="G1033" s="303"/>
      <c r="H1033" s="1177">
        <v>1</v>
      </c>
      <c r="I1033" s="1202">
        <f t="shared" si="46"/>
        <v>204</v>
      </c>
      <c r="J1033" s="1178">
        <v>5</v>
      </c>
      <c r="K1033" s="1202">
        <f t="shared" si="47"/>
        <v>1018</v>
      </c>
    </row>
    <row r="1034" spans="2:11" x14ac:dyDescent="0.3">
      <c r="B1034" s="253"/>
      <c r="C1034" s="255"/>
      <c r="D1034" s="202"/>
      <c r="E1034" s="203" t="s">
        <v>1218</v>
      </c>
      <c r="F1034" s="204" t="s">
        <v>1219</v>
      </c>
      <c r="G1034" s="303"/>
      <c r="H1034" s="1177">
        <v>1</v>
      </c>
      <c r="I1034" s="1202">
        <f t="shared" si="46"/>
        <v>204</v>
      </c>
      <c r="J1034" s="1178">
        <v>5</v>
      </c>
      <c r="K1034" s="1202">
        <f t="shared" si="47"/>
        <v>1018</v>
      </c>
    </row>
    <row r="1035" spans="2:11" x14ac:dyDescent="0.3">
      <c r="B1035" s="253"/>
      <c r="C1035" s="255"/>
      <c r="D1035" s="202"/>
      <c r="E1035" s="203"/>
      <c r="F1035" s="204" t="s">
        <v>1220</v>
      </c>
      <c r="G1035" s="303"/>
      <c r="H1035" s="1177">
        <v>1</v>
      </c>
      <c r="I1035" s="1202">
        <f t="shared" si="46"/>
        <v>204</v>
      </c>
      <c r="J1035" s="1178">
        <v>5</v>
      </c>
      <c r="K1035" s="1202">
        <f t="shared" si="47"/>
        <v>1018</v>
      </c>
    </row>
    <row r="1036" spans="2:11" x14ac:dyDescent="0.3">
      <c r="B1036" s="253"/>
      <c r="C1036" s="255"/>
      <c r="D1036" s="202"/>
      <c r="E1036" s="203" t="s">
        <v>1115</v>
      </c>
      <c r="F1036" s="204">
        <v>64</v>
      </c>
      <c r="G1036" s="303"/>
      <c r="H1036" s="1177">
        <v>1</v>
      </c>
      <c r="I1036" s="1202">
        <f t="shared" ref="I1036:I1103" si="48">IF($H1036="","",IFERROR(ROUND($H1036*PenaltyUnit,0), "n/a"))</f>
        <v>204</v>
      </c>
      <c r="J1036" s="1178">
        <v>10</v>
      </c>
      <c r="K1036" s="1202">
        <f t="shared" si="47"/>
        <v>2035</v>
      </c>
    </row>
    <row r="1037" spans="2:11" x14ac:dyDescent="0.3">
      <c r="B1037" s="253"/>
      <c r="C1037" s="255"/>
      <c r="D1037" s="202"/>
      <c r="E1037" s="203" t="s">
        <v>742</v>
      </c>
      <c r="F1037" s="204" t="s">
        <v>743</v>
      </c>
      <c r="G1037" s="303"/>
      <c r="H1037" s="1177">
        <v>1</v>
      </c>
      <c r="I1037" s="1202">
        <f t="shared" si="48"/>
        <v>204</v>
      </c>
      <c r="J1037" s="1178">
        <v>5</v>
      </c>
      <c r="K1037" s="1202">
        <f t="shared" si="47"/>
        <v>1018</v>
      </c>
    </row>
    <row r="1038" spans="2:11" x14ac:dyDescent="0.3">
      <c r="B1038" s="253"/>
      <c r="C1038" s="255"/>
      <c r="D1038" s="202"/>
      <c r="E1038" s="203"/>
      <c r="F1038" s="204" t="s">
        <v>744</v>
      </c>
      <c r="G1038" s="303"/>
      <c r="H1038" s="1177">
        <v>1</v>
      </c>
      <c r="I1038" s="1202">
        <f t="shared" si="48"/>
        <v>204</v>
      </c>
      <c r="J1038" s="1178">
        <v>5</v>
      </c>
      <c r="K1038" s="1202">
        <f t="shared" si="47"/>
        <v>1018</v>
      </c>
    </row>
    <row r="1039" spans="2:11" x14ac:dyDescent="0.3">
      <c r="B1039" s="253"/>
      <c r="C1039" s="255"/>
      <c r="D1039" s="202"/>
      <c r="E1039" s="203"/>
      <c r="F1039" s="204" t="s">
        <v>745</v>
      </c>
      <c r="G1039" s="303"/>
      <c r="H1039" s="1177">
        <v>1</v>
      </c>
      <c r="I1039" s="1202">
        <f t="shared" si="48"/>
        <v>204</v>
      </c>
      <c r="J1039" s="1178">
        <v>5</v>
      </c>
      <c r="K1039" s="1202">
        <f t="shared" si="47"/>
        <v>1018</v>
      </c>
    </row>
    <row r="1040" spans="2:11" x14ac:dyDescent="0.3">
      <c r="B1040" s="253"/>
      <c r="C1040" s="255"/>
      <c r="D1040" s="202"/>
      <c r="E1040" s="203"/>
      <c r="F1040" s="204" t="s">
        <v>756</v>
      </c>
      <c r="G1040" s="303"/>
      <c r="H1040" s="1177">
        <v>1</v>
      </c>
      <c r="I1040" s="1202">
        <f t="shared" si="48"/>
        <v>204</v>
      </c>
      <c r="J1040" s="1178">
        <v>10</v>
      </c>
      <c r="K1040" s="1202">
        <f t="shared" si="47"/>
        <v>2035</v>
      </c>
    </row>
    <row r="1041" spans="2:11" x14ac:dyDescent="0.3">
      <c r="B1041" s="253"/>
      <c r="C1041" s="255"/>
      <c r="D1041" s="202"/>
      <c r="E1041" s="203"/>
      <c r="F1041" s="204" t="s">
        <v>757</v>
      </c>
      <c r="G1041" s="303"/>
      <c r="H1041" s="1177">
        <v>1</v>
      </c>
      <c r="I1041" s="1202">
        <f t="shared" si="48"/>
        <v>204</v>
      </c>
      <c r="J1041" s="1178">
        <v>10</v>
      </c>
      <c r="K1041" s="1202">
        <f t="shared" si="47"/>
        <v>2035</v>
      </c>
    </row>
    <row r="1042" spans="2:11" ht="14.4" customHeight="1" x14ac:dyDescent="0.3">
      <c r="B1042" s="253"/>
      <c r="C1042" s="255"/>
      <c r="D1042" s="202">
        <v>3129</v>
      </c>
      <c r="E1042" s="203" t="s">
        <v>3281</v>
      </c>
      <c r="F1042" s="206" t="s">
        <v>1221</v>
      </c>
      <c r="G1042" s="303"/>
      <c r="H1042" s="288">
        <v>1.75</v>
      </c>
      <c r="I1042" s="1202">
        <f t="shared" si="48"/>
        <v>356</v>
      </c>
      <c r="J1042" s="1178">
        <v>5</v>
      </c>
      <c r="K1042" s="1202">
        <f t="shared" si="47"/>
        <v>1018</v>
      </c>
    </row>
    <row r="1043" spans="2:11" x14ac:dyDescent="0.3">
      <c r="B1043" s="253"/>
      <c r="C1043" s="255"/>
      <c r="D1043" s="202"/>
      <c r="E1043" s="203"/>
      <c r="F1043" s="206" t="s">
        <v>1222</v>
      </c>
      <c r="G1043" s="303"/>
      <c r="H1043" s="288">
        <v>1.75</v>
      </c>
      <c r="I1043" s="1202">
        <f t="shared" si="48"/>
        <v>356</v>
      </c>
      <c r="J1043" s="1178">
        <v>5</v>
      </c>
      <c r="K1043" s="1202">
        <f t="shared" si="47"/>
        <v>1018</v>
      </c>
    </row>
    <row r="1044" spans="2:11" x14ac:dyDescent="0.3">
      <c r="B1044" s="253"/>
      <c r="C1044" s="255"/>
      <c r="D1044" s="202"/>
      <c r="E1044" s="203"/>
      <c r="F1044" s="206" t="s">
        <v>1223</v>
      </c>
      <c r="G1044" s="303"/>
      <c r="H1044" s="288">
        <v>1.75</v>
      </c>
      <c r="I1044" s="1202">
        <f t="shared" si="48"/>
        <v>356</v>
      </c>
      <c r="J1044" s="1178">
        <v>5</v>
      </c>
      <c r="K1044" s="1202">
        <f t="shared" si="47"/>
        <v>1018</v>
      </c>
    </row>
    <row r="1045" spans="2:11" x14ac:dyDescent="0.3">
      <c r="B1045" s="253"/>
      <c r="C1045" s="255"/>
      <c r="D1045" s="202"/>
      <c r="E1045" s="203"/>
      <c r="F1045" s="206" t="s">
        <v>1224</v>
      </c>
      <c r="G1045" s="303"/>
      <c r="H1045" s="288">
        <v>1.75</v>
      </c>
      <c r="I1045" s="1202">
        <f t="shared" si="48"/>
        <v>356</v>
      </c>
      <c r="J1045" s="1178">
        <v>5</v>
      </c>
      <c r="K1045" s="1202">
        <f t="shared" si="47"/>
        <v>1018</v>
      </c>
    </row>
    <row r="1046" spans="2:11" x14ac:dyDescent="0.3">
      <c r="B1046" s="253"/>
      <c r="C1046" s="255"/>
      <c r="D1046" s="202">
        <v>2228</v>
      </c>
      <c r="E1046" s="203" t="s">
        <v>1225</v>
      </c>
      <c r="F1046" s="204">
        <v>258</v>
      </c>
      <c r="G1046" s="303"/>
      <c r="H1046" s="288">
        <v>1.25</v>
      </c>
      <c r="I1046" s="1202">
        <f t="shared" si="48"/>
        <v>254</v>
      </c>
      <c r="J1046" s="1178">
        <v>5</v>
      </c>
      <c r="K1046" s="1202">
        <f t="shared" si="47"/>
        <v>1018</v>
      </c>
    </row>
    <row r="1047" spans="2:11" x14ac:dyDescent="0.3">
      <c r="B1047" s="253"/>
      <c r="C1047" s="255"/>
      <c r="D1047" s="202"/>
      <c r="E1047" s="203"/>
      <c r="F1047" s="204">
        <v>259</v>
      </c>
      <c r="G1047" s="303"/>
      <c r="H1047" s="288">
        <v>1.25</v>
      </c>
      <c r="I1047" s="1202">
        <f t="shared" si="48"/>
        <v>254</v>
      </c>
      <c r="J1047" s="1178">
        <v>5</v>
      </c>
      <c r="K1047" s="1202">
        <f t="shared" si="47"/>
        <v>1018</v>
      </c>
    </row>
    <row r="1048" spans="2:11" x14ac:dyDescent="0.3">
      <c r="B1048" s="253"/>
      <c r="C1048" s="255"/>
      <c r="D1048" s="202">
        <v>2229</v>
      </c>
      <c r="E1048" s="203" t="s">
        <v>1226</v>
      </c>
      <c r="F1048" s="204">
        <v>255</v>
      </c>
      <c r="G1048" s="303"/>
      <c r="H1048" s="1177">
        <v>1</v>
      </c>
      <c r="I1048" s="1202">
        <f t="shared" si="48"/>
        <v>204</v>
      </c>
      <c r="J1048" s="1178">
        <v>3</v>
      </c>
      <c r="K1048" s="1202">
        <f t="shared" si="47"/>
        <v>611</v>
      </c>
    </row>
    <row r="1049" spans="2:11" x14ac:dyDescent="0.3">
      <c r="B1049" s="253"/>
      <c r="C1049" s="255"/>
      <c r="D1049" s="202"/>
      <c r="E1049" s="203" t="s">
        <v>1227</v>
      </c>
      <c r="F1049" s="204" t="s">
        <v>1228</v>
      </c>
      <c r="G1049" s="303"/>
      <c r="H1049" s="1177">
        <v>1</v>
      </c>
      <c r="I1049" s="1202">
        <f t="shared" si="48"/>
        <v>204</v>
      </c>
      <c r="J1049" s="1178">
        <v>3</v>
      </c>
      <c r="K1049" s="1202">
        <f t="shared" si="47"/>
        <v>611</v>
      </c>
    </row>
    <row r="1050" spans="2:11" x14ac:dyDescent="0.3">
      <c r="B1050" s="253"/>
      <c r="C1050" s="255"/>
      <c r="D1050" s="202"/>
      <c r="E1050" s="203"/>
      <c r="F1050" s="204" t="s">
        <v>1229</v>
      </c>
      <c r="G1050" s="303"/>
      <c r="H1050" s="1177">
        <v>1</v>
      </c>
      <c r="I1050" s="1202">
        <f t="shared" si="48"/>
        <v>204</v>
      </c>
      <c r="J1050" s="1178">
        <v>3</v>
      </c>
      <c r="K1050" s="1202">
        <f t="shared" si="47"/>
        <v>611</v>
      </c>
    </row>
    <row r="1051" spans="2:11" x14ac:dyDescent="0.3">
      <c r="B1051" s="253"/>
      <c r="C1051" s="255"/>
      <c r="D1051" s="202"/>
      <c r="E1051" s="203"/>
      <c r="F1051" s="204" t="s">
        <v>1230</v>
      </c>
      <c r="G1051" s="303"/>
      <c r="H1051" s="1177">
        <v>1</v>
      </c>
      <c r="I1051" s="1202">
        <f t="shared" si="48"/>
        <v>204</v>
      </c>
      <c r="J1051" s="1178">
        <v>3</v>
      </c>
      <c r="K1051" s="1202">
        <f t="shared" si="47"/>
        <v>611</v>
      </c>
    </row>
    <row r="1052" spans="2:11" x14ac:dyDescent="0.3">
      <c r="B1052" s="253"/>
      <c r="C1052" s="255"/>
      <c r="D1052" s="202"/>
      <c r="E1052" s="203" t="s">
        <v>1231</v>
      </c>
      <c r="F1052" s="204" t="s">
        <v>1232</v>
      </c>
      <c r="G1052" s="303"/>
      <c r="H1052" s="1177">
        <v>1</v>
      </c>
      <c r="I1052" s="1202">
        <f t="shared" si="48"/>
        <v>204</v>
      </c>
      <c r="J1052" s="1178">
        <v>3</v>
      </c>
      <c r="K1052" s="1202">
        <f t="shared" si="47"/>
        <v>611</v>
      </c>
    </row>
    <row r="1053" spans="2:11" x14ac:dyDescent="0.3">
      <c r="B1053" s="253"/>
      <c r="C1053" s="255"/>
      <c r="D1053" s="202"/>
      <c r="E1053" s="203" t="s">
        <v>1233</v>
      </c>
      <c r="F1053" s="204" t="s">
        <v>1190</v>
      </c>
      <c r="G1053" s="303"/>
      <c r="H1053" s="1177">
        <v>1</v>
      </c>
      <c r="I1053" s="1202">
        <f t="shared" si="48"/>
        <v>204</v>
      </c>
      <c r="J1053" s="1178">
        <v>3</v>
      </c>
      <c r="K1053" s="1202">
        <f t="shared" si="47"/>
        <v>611</v>
      </c>
    </row>
    <row r="1054" spans="2:11" x14ac:dyDescent="0.3">
      <c r="B1054" s="253"/>
      <c r="C1054" s="255"/>
      <c r="D1054" s="202"/>
      <c r="E1054" s="203"/>
      <c r="F1054" s="204" t="s">
        <v>1191</v>
      </c>
      <c r="G1054" s="303"/>
      <c r="H1054" s="1177">
        <v>1</v>
      </c>
      <c r="I1054" s="1202">
        <f t="shared" si="48"/>
        <v>204</v>
      </c>
      <c r="J1054" s="1178">
        <v>3</v>
      </c>
      <c r="K1054" s="1202">
        <f t="shared" si="47"/>
        <v>611</v>
      </c>
    </row>
    <row r="1055" spans="2:11" x14ac:dyDescent="0.3">
      <c r="B1055" s="253"/>
      <c r="C1055" s="255"/>
      <c r="D1055" s="202"/>
      <c r="E1055" s="203"/>
      <c r="F1055" s="204" t="s">
        <v>447</v>
      </c>
      <c r="G1055" s="303"/>
      <c r="H1055" s="1177">
        <v>1</v>
      </c>
      <c r="I1055" s="1202">
        <f t="shared" si="48"/>
        <v>204</v>
      </c>
      <c r="J1055" s="1178">
        <v>3</v>
      </c>
      <c r="K1055" s="1202">
        <f t="shared" si="47"/>
        <v>611</v>
      </c>
    </row>
    <row r="1056" spans="2:11" x14ac:dyDescent="0.3">
      <c r="B1056" s="253"/>
      <c r="C1056" s="255"/>
      <c r="D1056" s="202"/>
      <c r="E1056" s="203"/>
      <c r="F1056" s="204" t="s">
        <v>450</v>
      </c>
      <c r="G1056" s="303"/>
      <c r="H1056" s="1177">
        <v>1</v>
      </c>
      <c r="I1056" s="1202">
        <f t="shared" si="48"/>
        <v>204</v>
      </c>
      <c r="J1056" s="1178">
        <v>3</v>
      </c>
      <c r="K1056" s="1202">
        <f t="shared" si="47"/>
        <v>611</v>
      </c>
    </row>
    <row r="1057" spans="2:11" x14ac:dyDescent="0.3">
      <c r="B1057" s="253"/>
      <c r="C1057" s="255"/>
      <c r="D1057" s="202"/>
      <c r="E1057" s="203"/>
      <c r="F1057" s="204" t="s">
        <v>1192</v>
      </c>
      <c r="G1057" s="303"/>
      <c r="H1057" s="1177">
        <v>1</v>
      </c>
      <c r="I1057" s="1202">
        <f t="shared" si="48"/>
        <v>204</v>
      </c>
      <c r="J1057" s="1178">
        <v>3</v>
      </c>
      <c r="K1057" s="1202">
        <f t="shared" si="47"/>
        <v>611</v>
      </c>
    </row>
    <row r="1058" spans="2:11" x14ac:dyDescent="0.3">
      <c r="B1058" s="253"/>
      <c r="C1058" s="255"/>
      <c r="D1058" s="202"/>
      <c r="E1058" s="203" t="s">
        <v>1234</v>
      </c>
      <c r="F1058" s="204">
        <v>245</v>
      </c>
      <c r="G1058" s="303"/>
      <c r="H1058" s="1177">
        <v>1</v>
      </c>
      <c r="I1058" s="1202">
        <f t="shared" si="48"/>
        <v>204</v>
      </c>
      <c r="J1058" s="1178">
        <v>3</v>
      </c>
      <c r="K1058" s="1202">
        <f t="shared" si="47"/>
        <v>611</v>
      </c>
    </row>
    <row r="1059" spans="2:11" x14ac:dyDescent="0.3">
      <c r="B1059" s="253"/>
      <c r="C1059" s="255"/>
      <c r="D1059" s="202"/>
      <c r="E1059" s="203"/>
      <c r="F1059" s="204" t="s">
        <v>1187</v>
      </c>
      <c r="G1059" s="303"/>
      <c r="H1059" s="1177">
        <v>1</v>
      </c>
      <c r="I1059" s="1202">
        <f t="shared" si="48"/>
        <v>204</v>
      </c>
      <c r="J1059" s="1178">
        <v>3</v>
      </c>
      <c r="K1059" s="1202">
        <f t="shared" si="47"/>
        <v>611</v>
      </c>
    </row>
    <row r="1060" spans="2:11" x14ac:dyDescent="0.3">
      <c r="B1060" s="253"/>
      <c r="C1060" s="255"/>
      <c r="D1060" s="202"/>
      <c r="E1060" s="203"/>
      <c r="F1060" s="204" t="s">
        <v>1188</v>
      </c>
      <c r="G1060" s="303"/>
      <c r="H1060" s="1177">
        <v>1</v>
      </c>
      <c r="I1060" s="1202">
        <f t="shared" si="48"/>
        <v>204</v>
      </c>
      <c r="J1060" s="1178">
        <v>3</v>
      </c>
      <c r="K1060" s="1202">
        <f t="shared" si="47"/>
        <v>611</v>
      </c>
    </row>
    <row r="1061" spans="2:11" x14ac:dyDescent="0.3">
      <c r="B1061" s="253"/>
      <c r="C1061" s="255"/>
      <c r="D1061" s="202"/>
      <c r="E1061" s="203"/>
      <c r="F1061" s="204" t="s">
        <v>1189</v>
      </c>
      <c r="G1061" s="303"/>
      <c r="H1061" s="1177">
        <v>1</v>
      </c>
      <c r="I1061" s="1202">
        <f t="shared" si="48"/>
        <v>204</v>
      </c>
      <c r="J1061" s="1178">
        <v>3</v>
      </c>
      <c r="K1061" s="1202">
        <f t="shared" si="47"/>
        <v>611</v>
      </c>
    </row>
    <row r="1062" spans="2:11" x14ac:dyDescent="0.3">
      <c r="B1062" s="253"/>
      <c r="C1062" s="255"/>
      <c r="D1062" s="202"/>
      <c r="E1062" s="203"/>
      <c r="F1062" s="204" t="s">
        <v>1235</v>
      </c>
      <c r="G1062" s="303"/>
      <c r="H1062" s="1177">
        <v>1</v>
      </c>
      <c r="I1062" s="1202">
        <f t="shared" si="48"/>
        <v>204</v>
      </c>
      <c r="J1062" s="1178">
        <v>3</v>
      </c>
      <c r="K1062" s="1202">
        <f t="shared" si="47"/>
        <v>611</v>
      </c>
    </row>
    <row r="1063" spans="2:11" x14ac:dyDescent="0.3">
      <c r="B1063" s="253"/>
      <c r="C1063" s="255"/>
      <c r="D1063" s="202">
        <v>2230</v>
      </c>
      <c r="E1063" s="203" t="s">
        <v>1236</v>
      </c>
      <c r="F1063" s="204" t="s">
        <v>1237</v>
      </c>
      <c r="G1063" s="303"/>
      <c r="H1063" s="1177">
        <v>1</v>
      </c>
      <c r="I1063" s="1202">
        <f t="shared" si="48"/>
        <v>204</v>
      </c>
      <c r="J1063" s="1178">
        <v>3</v>
      </c>
      <c r="K1063" s="1202">
        <f t="shared" si="47"/>
        <v>611</v>
      </c>
    </row>
    <row r="1064" spans="2:11" x14ac:dyDescent="0.3">
      <c r="B1064" s="253"/>
      <c r="C1064" s="255"/>
      <c r="D1064" s="202"/>
      <c r="E1064" s="203"/>
      <c r="F1064" s="204">
        <v>249</v>
      </c>
      <c r="G1064" s="303"/>
      <c r="H1064" s="1177">
        <v>1</v>
      </c>
      <c r="I1064" s="1202">
        <f t="shared" si="48"/>
        <v>204</v>
      </c>
      <c r="J1064" s="1178">
        <v>3</v>
      </c>
      <c r="K1064" s="1202">
        <f t="shared" si="47"/>
        <v>611</v>
      </c>
    </row>
    <row r="1065" spans="2:11" x14ac:dyDescent="0.3">
      <c r="B1065" s="253"/>
      <c r="C1065" s="255"/>
      <c r="D1065" s="202"/>
      <c r="E1065" s="203"/>
      <c r="F1065" s="204" t="s">
        <v>260</v>
      </c>
      <c r="G1065" s="303"/>
      <c r="H1065" s="1177">
        <v>1</v>
      </c>
      <c r="I1065" s="1202">
        <f t="shared" si="48"/>
        <v>204</v>
      </c>
      <c r="J1065" s="1178">
        <v>3</v>
      </c>
      <c r="K1065" s="1202">
        <f t="shared" si="47"/>
        <v>611</v>
      </c>
    </row>
    <row r="1066" spans="2:11" x14ac:dyDescent="0.3">
      <c r="B1066" s="253"/>
      <c r="C1066" s="255"/>
      <c r="D1066" s="202"/>
      <c r="E1066" s="203"/>
      <c r="F1066" s="204" t="s">
        <v>261</v>
      </c>
      <c r="G1066" s="303"/>
      <c r="H1066" s="1177">
        <v>1</v>
      </c>
      <c r="I1066" s="1202">
        <f t="shared" si="48"/>
        <v>204</v>
      </c>
      <c r="J1066" s="1178">
        <v>3</v>
      </c>
      <c r="K1066" s="1202">
        <f t="shared" si="47"/>
        <v>611</v>
      </c>
    </row>
    <row r="1067" spans="2:11" x14ac:dyDescent="0.3">
      <c r="B1067" s="253"/>
      <c r="C1067" s="255"/>
      <c r="D1067" s="202"/>
      <c r="E1067" s="203"/>
      <c r="F1067" s="204" t="s">
        <v>1238</v>
      </c>
      <c r="G1067" s="303"/>
      <c r="H1067" s="1177">
        <v>1</v>
      </c>
      <c r="I1067" s="1202">
        <f t="shared" si="48"/>
        <v>204</v>
      </c>
      <c r="J1067" s="1178">
        <v>3</v>
      </c>
      <c r="K1067" s="1202">
        <f t="shared" si="47"/>
        <v>611</v>
      </c>
    </row>
    <row r="1068" spans="2:11" x14ac:dyDescent="0.3">
      <c r="B1068" s="253"/>
      <c r="C1068" s="255"/>
      <c r="D1068" s="202"/>
      <c r="E1068" s="203"/>
      <c r="F1068" s="204" t="s">
        <v>1239</v>
      </c>
      <c r="G1068" s="303"/>
      <c r="H1068" s="1177">
        <v>1</v>
      </c>
      <c r="I1068" s="1202">
        <f t="shared" si="48"/>
        <v>204</v>
      </c>
      <c r="J1068" s="1178">
        <v>3</v>
      </c>
      <c r="K1068" s="1202">
        <f t="shared" si="47"/>
        <v>611</v>
      </c>
    </row>
    <row r="1069" spans="2:11" x14ac:dyDescent="0.3">
      <c r="B1069" s="253"/>
      <c r="C1069" s="255"/>
      <c r="D1069" s="202"/>
      <c r="E1069" s="203"/>
      <c r="F1069" s="204" t="s">
        <v>264</v>
      </c>
      <c r="G1069" s="303"/>
      <c r="H1069" s="1177">
        <v>1</v>
      </c>
      <c r="I1069" s="1202">
        <f t="shared" si="48"/>
        <v>204</v>
      </c>
      <c r="J1069" s="1178">
        <v>3</v>
      </c>
      <c r="K1069" s="1202">
        <f t="shared" si="47"/>
        <v>611</v>
      </c>
    </row>
    <row r="1070" spans="2:11" x14ac:dyDescent="0.3">
      <c r="B1070" s="253"/>
      <c r="C1070" s="255"/>
      <c r="D1070" s="202">
        <v>2231</v>
      </c>
      <c r="E1070" s="203" t="s">
        <v>1240</v>
      </c>
      <c r="F1070" s="204" t="s">
        <v>1241</v>
      </c>
      <c r="G1070" s="303"/>
      <c r="H1070" s="288">
        <v>1.25</v>
      </c>
      <c r="I1070" s="1202">
        <f t="shared" si="48"/>
        <v>254</v>
      </c>
      <c r="J1070" s="1178">
        <v>5</v>
      </c>
      <c r="K1070" s="1202">
        <f t="shared" si="47"/>
        <v>1018</v>
      </c>
    </row>
    <row r="1071" spans="2:11" x14ac:dyDescent="0.3">
      <c r="B1071" s="253"/>
      <c r="C1071" s="255"/>
      <c r="D1071" s="202"/>
      <c r="E1071" s="203"/>
      <c r="F1071" s="204" t="s">
        <v>1242</v>
      </c>
      <c r="G1071" s="303"/>
      <c r="H1071" s="288">
        <v>1.25</v>
      </c>
      <c r="I1071" s="1202">
        <f t="shared" si="48"/>
        <v>254</v>
      </c>
      <c r="J1071" s="1178">
        <v>5</v>
      </c>
      <c r="K1071" s="1202">
        <f t="shared" si="47"/>
        <v>1018</v>
      </c>
    </row>
    <row r="1072" spans="2:11" x14ac:dyDescent="0.3">
      <c r="B1072" s="253"/>
      <c r="C1072" s="255"/>
      <c r="D1072" s="202">
        <v>2232</v>
      </c>
      <c r="E1072" s="203" t="s">
        <v>1243</v>
      </c>
      <c r="F1072" s="204" t="s">
        <v>836</v>
      </c>
      <c r="G1072" s="303"/>
      <c r="H1072" s="1177">
        <v>1</v>
      </c>
      <c r="I1072" s="1202">
        <f t="shared" si="48"/>
        <v>204</v>
      </c>
      <c r="J1072" s="1178">
        <v>3</v>
      </c>
      <c r="K1072" s="1202">
        <f t="shared" si="47"/>
        <v>611</v>
      </c>
    </row>
    <row r="1073" spans="2:11" x14ac:dyDescent="0.3">
      <c r="B1073" s="253"/>
      <c r="C1073" s="255"/>
      <c r="D1073" s="202"/>
      <c r="E1073" s="203"/>
      <c r="F1073" s="204" t="s">
        <v>837</v>
      </c>
      <c r="G1073" s="303"/>
      <c r="H1073" s="1177">
        <v>1</v>
      </c>
      <c r="I1073" s="1202">
        <f t="shared" si="48"/>
        <v>204</v>
      </c>
      <c r="J1073" s="1178">
        <v>3</v>
      </c>
      <c r="K1073" s="1202">
        <f t="shared" si="47"/>
        <v>611</v>
      </c>
    </row>
    <row r="1074" spans="2:11" x14ac:dyDescent="0.3">
      <c r="B1074" s="253"/>
      <c r="C1074" s="255"/>
      <c r="D1074" s="202">
        <v>2233</v>
      </c>
      <c r="E1074" s="203" t="s">
        <v>3863</v>
      </c>
      <c r="F1074" s="204" t="s">
        <v>267</v>
      </c>
      <c r="G1074" s="303"/>
      <c r="H1074" s="288">
        <v>1.25</v>
      </c>
      <c r="I1074" s="1202">
        <f t="shared" si="48"/>
        <v>254</v>
      </c>
      <c r="J1074" s="1178">
        <v>5</v>
      </c>
      <c r="K1074" s="1202">
        <f t="shared" si="47"/>
        <v>1018</v>
      </c>
    </row>
    <row r="1075" spans="2:11" x14ac:dyDescent="0.3">
      <c r="B1075" s="253"/>
      <c r="C1075" s="255"/>
      <c r="D1075" s="202"/>
      <c r="E1075" s="203" t="s">
        <v>3515</v>
      </c>
      <c r="F1075" s="204" t="s">
        <v>267</v>
      </c>
      <c r="G1075" s="303"/>
      <c r="H1075" s="1177">
        <v>2</v>
      </c>
      <c r="I1075" s="1202">
        <f t="shared" si="48"/>
        <v>407</v>
      </c>
      <c r="J1075" s="1178">
        <v>10</v>
      </c>
      <c r="K1075" s="1202">
        <f t="shared" si="47"/>
        <v>2035</v>
      </c>
    </row>
    <row r="1076" spans="2:11" x14ac:dyDescent="0.3">
      <c r="B1076" s="253"/>
      <c r="C1076" s="255"/>
      <c r="D1076" s="202"/>
      <c r="E1076" s="203"/>
      <c r="F1076" s="204" t="s">
        <v>268</v>
      </c>
      <c r="G1076" s="303"/>
      <c r="H1076" s="288">
        <v>1.25</v>
      </c>
      <c r="I1076" s="1202">
        <f t="shared" si="48"/>
        <v>254</v>
      </c>
      <c r="J1076" s="1178">
        <v>5</v>
      </c>
      <c r="K1076" s="1202">
        <f t="shared" si="47"/>
        <v>1018</v>
      </c>
    </row>
    <row r="1077" spans="2:11" x14ac:dyDescent="0.3">
      <c r="B1077" s="253"/>
      <c r="C1077" s="255"/>
      <c r="D1077" s="202">
        <v>4484</v>
      </c>
      <c r="E1077" s="203" t="s">
        <v>3489</v>
      </c>
      <c r="F1077" s="204" t="s">
        <v>3490</v>
      </c>
      <c r="G1077" s="303"/>
      <c r="H1077" s="1177">
        <v>2</v>
      </c>
      <c r="I1077" s="1202">
        <f t="shared" si="48"/>
        <v>407</v>
      </c>
      <c r="J1077" s="1178">
        <v>10</v>
      </c>
      <c r="K1077" s="1202">
        <f t="shared" si="47"/>
        <v>2035</v>
      </c>
    </row>
    <row r="1078" spans="2:11" x14ac:dyDescent="0.3">
      <c r="B1078" s="253"/>
      <c r="C1078" s="255"/>
      <c r="D1078" s="202">
        <v>2234</v>
      </c>
      <c r="E1078" s="203" t="s">
        <v>1244</v>
      </c>
      <c r="F1078" s="204" t="s">
        <v>1245</v>
      </c>
      <c r="G1078" s="303"/>
      <c r="H1078" s="288">
        <v>1.25</v>
      </c>
      <c r="I1078" s="1202">
        <f t="shared" si="48"/>
        <v>254</v>
      </c>
      <c r="J1078" s="1178">
        <v>5</v>
      </c>
      <c r="K1078" s="1202">
        <f t="shared" si="47"/>
        <v>1018</v>
      </c>
    </row>
    <row r="1079" spans="2:11" x14ac:dyDescent="0.3">
      <c r="B1079" s="253"/>
      <c r="C1079" s="255"/>
      <c r="D1079" s="202">
        <v>2235</v>
      </c>
      <c r="E1079" s="203" t="s">
        <v>1246</v>
      </c>
      <c r="F1079" s="204" t="s">
        <v>814</v>
      </c>
      <c r="G1079" s="303"/>
      <c r="H1079" s="1177">
        <v>1</v>
      </c>
      <c r="I1079" s="1202">
        <f t="shared" si="48"/>
        <v>204</v>
      </c>
      <c r="J1079" s="1178">
        <v>3</v>
      </c>
      <c r="K1079" s="1202">
        <f t="shared" si="47"/>
        <v>611</v>
      </c>
    </row>
    <row r="1080" spans="2:11" x14ac:dyDescent="0.3">
      <c r="B1080" s="253"/>
      <c r="C1080" s="255"/>
      <c r="D1080" s="202"/>
      <c r="E1080" s="203"/>
      <c r="F1080" s="204" t="s">
        <v>805</v>
      </c>
      <c r="G1080" s="303"/>
      <c r="H1080" s="1177">
        <v>1</v>
      </c>
      <c r="I1080" s="1202">
        <f t="shared" si="48"/>
        <v>204</v>
      </c>
      <c r="J1080" s="1178">
        <v>5</v>
      </c>
      <c r="K1080" s="1202">
        <f t="shared" si="47"/>
        <v>1018</v>
      </c>
    </row>
    <row r="1081" spans="2:11" x14ac:dyDescent="0.3">
      <c r="B1081" s="253"/>
      <c r="C1081" s="255"/>
      <c r="D1081" s="202"/>
      <c r="E1081" s="203"/>
      <c r="F1081" s="204" t="s">
        <v>816</v>
      </c>
      <c r="G1081" s="303"/>
      <c r="H1081" s="1177">
        <v>1</v>
      </c>
      <c r="I1081" s="1202">
        <f t="shared" si="48"/>
        <v>204</v>
      </c>
      <c r="J1081" s="1178">
        <v>3</v>
      </c>
      <c r="K1081" s="1202">
        <f t="shared" si="47"/>
        <v>611</v>
      </c>
    </row>
    <row r="1082" spans="2:11" x14ac:dyDescent="0.3">
      <c r="B1082" s="253"/>
      <c r="C1082" s="255"/>
      <c r="D1082" s="202"/>
      <c r="E1082" s="203"/>
      <c r="F1082" s="204">
        <v>290</v>
      </c>
      <c r="G1082" s="303"/>
      <c r="H1082" s="1177">
        <v>1</v>
      </c>
      <c r="I1082" s="1202">
        <f t="shared" si="48"/>
        <v>204</v>
      </c>
      <c r="J1082" s="1178">
        <v>3</v>
      </c>
      <c r="K1082" s="1202">
        <f t="shared" si="47"/>
        <v>611</v>
      </c>
    </row>
    <row r="1083" spans="2:11" x14ac:dyDescent="0.3">
      <c r="B1083" s="253"/>
      <c r="C1083" s="255"/>
      <c r="D1083" s="202">
        <v>2236</v>
      </c>
      <c r="E1083" s="203" t="s">
        <v>1247</v>
      </c>
      <c r="F1083" s="204" t="s">
        <v>246</v>
      </c>
      <c r="G1083" s="303"/>
      <c r="H1083" s="1177">
        <v>1</v>
      </c>
      <c r="I1083" s="1202">
        <f t="shared" si="48"/>
        <v>204</v>
      </c>
      <c r="J1083" s="1178">
        <v>3</v>
      </c>
      <c r="K1083" s="1202">
        <f t="shared" si="47"/>
        <v>611</v>
      </c>
    </row>
    <row r="1084" spans="2:11" x14ac:dyDescent="0.3">
      <c r="B1084" s="253"/>
      <c r="C1084" s="255"/>
      <c r="D1084" s="202"/>
      <c r="E1084" s="203"/>
      <c r="F1084" s="204" t="s">
        <v>247</v>
      </c>
      <c r="G1084" s="303"/>
      <c r="H1084" s="1177">
        <v>1</v>
      </c>
      <c r="I1084" s="1202">
        <f t="shared" si="48"/>
        <v>204</v>
      </c>
      <c r="J1084" s="1178">
        <v>3</v>
      </c>
      <c r="K1084" s="1202">
        <f t="shared" si="47"/>
        <v>611</v>
      </c>
    </row>
    <row r="1085" spans="2:11" x14ac:dyDescent="0.3">
      <c r="B1085" s="253"/>
      <c r="C1085" s="255"/>
      <c r="D1085" s="202">
        <v>2237</v>
      </c>
      <c r="E1085" s="203" t="s">
        <v>1248</v>
      </c>
      <c r="F1085" s="204" t="s">
        <v>1249</v>
      </c>
      <c r="G1085" s="303"/>
      <c r="H1085" s="1177">
        <v>1</v>
      </c>
      <c r="I1085" s="1202">
        <f t="shared" si="48"/>
        <v>204</v>
      </c>
      <c r="J1085" s="1178">
        <v>3</v>
      </c>
      <c r="K1085" s="1202">
        <f t="shared" si="47"/>
        <v>611</v>
      </c>
    </row>
    <row r="1086" spans="2:11" x14ac:dyDescent="0.3">
      <c r="B1086" s="253"/>
      <c r="C1086" s="255"/>
      <c r="D1086" s="202">
        <v>2238</v>
      </c>
      <c r="E1086" s="203" t="s">
        <v>1250</v>
      </c>
      <c r="F1086" s="204" t="s">
        <v>842</v>
      </c>
      <c r="G1086" s="303"/>
      <c r="H1086" s="1177">
        <v>1</v>
      </c>
      <c r="I1086" s="1202">
        <f t="shared" si="48"/>
        <v>204</v>
      </c>
      <c r="J1086" s="1178">
        <v>5</v>
      </c>
      <c r="K1086" s="1202">
        <f t="shared" si="47"/>
        <v>1018</v>
      </c>
    </row>
    <row r="1087" spans="2:11" x14ac:dyDescent="0.3">
      <c r="B1087" s="253"/>
      <c r="C1087" s="255"/>
      <c r="D1087" s="202">
        <v>2239</v>
      </c>
      <c r="E1087" s="203" t="s">
        <v>1251</v>
      </c>
      <c r="F1087" s="204" t="s">
        <v>1143</v>
      </c>
      <c r="G1087" s="303"/>
      <c r="H1087" s="1177">
        <v>2</v>
      </c>
      <c r="I1087" s="1202">
        <f t="shared" si="48"/>
        <v>407</v>
      </c>
      <c r="J1087" s="1178">
        <v>5</v>
      </c>
      <c r="K1087" s="1202">
        <f t="shared" si="47"/>
        <v>1018</v>
      </c>
    </row>
    <row r="1088" spans="2:11" x14ac:dyDescent="0.3">
      <c r="B1088" s="253"/>
      <c r="C1088" s="255"/>
      <c r="D1088" s="202"/>
      <c r="E1088" s="203"/>
      <c r="F1088" s="204" t="s">
        <v>1144</v>
      </c>
      <c r="G1088" s="303"/>
      <c r="H1088" s="1177">
        <v>2</v>
      </c>
      <c r="I1088" s="1202">
        <f t="shared" si="48"/>
        <v>407</v>
      </c>
      <c r="J1088" s="1178">
        <v>5</v>
      </c>
      <c r="K1088" s="1202">
        <f t="shared" ref="K1088:K1153" si="49">IF($J1088="","",IFERROR(ROUND($J1088*PenaltyUnit,0), J1088))</f>
        <v>1018</v>
      </c>
    </row>
    <row r="1089" spans="2:11" x14ac:dyDescent="0.3">
      <c r="B1089" s="253"/>
      <c r="C1089" s="255"/>
      <c r="D1089" s="202"/>
      <c r="E1089" s="203"/>
      <c r="F1089" s="204" t="s">
        <v>1145</v>
      </c>
      <c r="G1089" s="303"/>
      <c r="H1089" s="1177">
        <v>2</v>
      </c>
      <c r="I1089" s="1202">
        <f t="shared" si="48"/>
        <v>407</v>
      </c>
      <c r="J1089" s="1178">
        <v>10</v>
      </c>
      <c r="K1089" s="1202">
        <f t="shared" si="49"/>
        <v>2035</v>
      </c>
    </row>
    <row r="1090" spans="2:11" x14ac:dyDescent="0.3">
      <c r="B1090" s="253"/>
      <c r="C1090" s="255"/>
      <c r="D1090" s="202"/>
      <c r="E1090" s="203"/>
      <c r="F1090" s="204" t="s">
        <v>112</v>
      </c>
      <c r="G1090" s="303"/>
      <c r="H1090" s="1177">
        <v>2</v>
      </c>
      <c r="I1090" s="1202">
        <f t="shared" si="48"/>
        <v>407</v>
      </c>
      <c r="J1090" s="1178">
        <v>5</v>
      </c>
      <c r="K1090" s="1202">
        <f t="shared" si="49"/>
        <v>1018</v>
      </c>
    </row>
    <row r="1091" spans="2:11" x14ac:dyDescent="0.3">
      <c r="B1091" s="253"/>
      <c r="C1091" s="255"/>
      <c r="D1091" s="202">
        <v>2240</v>
      </c>
      <c r="E1091" s="203" t="s">
        <v>1252</v>
      </c>
      <c r="F1091" s="204" t="s">
        <v>1161</v>
      </c>
      <c r="G1091" s="303"/>
      <c r="H1091" s="1177">
        <v>2</v>
      </c>
      <c r="I1091" s="1202">
        <f t="shared" si="48"/>
        <v>407</v>
      </c>
      <c r="J1091" s="1178">
        <v>5</v>
      </c>
      <c r="K1091" s="1202">
        <f t="shared" si="49"/>
        <v>1018</v>
      </c>
    </row>
    <row r="1092" spans="2:11" x14ac:dyDescent="0.3">
      <c r="B1092" s="253"/>
      <c r="C1092" s="255"/>
      <c r="D1092" s="202"/>
      <c r="E1092" s="203" t="s">
        <v>1146</v>
      </c>
      <c r="F1092" s="204">
        <v>70</v>
      </c>
      <c r="G1092" s="303"/>
      <c r="H1092" s="1177">
        <v>2</v>
      </c>
      <c r="I1092" s="1202">
        <f t="shared" si="48"/>
        <v>407</v>
      </c>
      <c r="J1092" s="1178">
        <v>5</v>
      </c>
      <c r="K1092" s="1202">
        <f t="shared" si="49"/>
        <v>1018</v>
      </c>
    </row>
    <row r="1093" spans="2:11" x14ac:dyDescent="0.3">
      <c r="B1093" s="253"/>
      <c r="C1093" s="255"/>
      <c r="D1093" s="202"/>
      <c r="E1093" s="203"/>
      <c r="F1093" s="204" t="s">
        <v>1147</v>
      </c>
      <c r="G1093" s="303"/>
      <c r="H1093" s="1177">
        <v>2</v>
      </c>
      <c r="I1093" s="1202">
        <f t="shared" si="48"/>
        <v>407</v>
      </c>
      <c r="J1093" s="1178">
        <v>5</v>
      </c>
      <c r="K1093" s="1202">
        <f t="shared" si="49"/>
        <v>1018</v>
      </c>
    </row>
    <row r="1094" spans="2:11" x14ac:dyDescent="0.3">
      <c r="B1094" s="253"/>
      <c r="C1094" s="255"/>
      <c r="D1094" s="202"/>
      <c r="E1094" s="203"/>
      <c r="F1094" s="204" t="s">
        <v>1148</v>
      </c>
      <c r="G1094" s="303"/>
      <c r="H1094" s="1177">
        <v>2</v>
      </c>
      <c r="I1094" s="1202">
        <f t="shared" si="48"/>
        <v>407</v>
      </c>
      <c r="J1094" s="1178">
        <v>5</v>
      </c>
      <c r="K1094" s="1202">
        <f t="shared" si="49"/>
        <v>1018</v>
      </c>
    </row>
    <row r="1095" spans="2:11" x14ac:dyDescent="0.3">
      <c r="B1095" s="253"/>
      <c r="C1095" s="255"/>
      <c r="D1095" s="202">
        <v>8329</v>
      </c>
      <c r="E1095" s="203" t="s">
        <v>1253</v>
      </c>
      <c r="F1095" s="204">
        <v>37</v>
      </c>
      <c r="G1095" s="303"/>
      <c r="H1095" s="1177">
        <v>2</v>
      </c>
      <c r="I1095" s="1202">
        <f t="shared" si="48"/>
        <v>407</v>
      </c>
      <c r="J1095" s="1178">
        <v>10</v>
      </c>
      <c r="K1095" s="1202">
        <f t="shared" si="49"/>
        <v>2035</v>
      </c>
    </row>
    <row r="1096" spans="2:11" x14ac:dyDescent="0.3">
      <c r="B1096" s="253"/>
      <c r="C1096" s="255"/>
      <c r="D1096" s="202">
        <v>8331</v>
      </c>
      <c r="E1096" s="203" t="s">
        <v>1254</v>
      </c>
      <c r="F1096" s="204" t="s">
        <v>92</v>
      </c>
      <c r="G1096" s="303"/>
      <c r="H1096" s="1177">
        <v>1</v>
      </c>
      <c r="I1096" s="1202">
        <f t="shared" si="48"/>
        <v>204</v>
      </c>
      <c r="J1096" s="1178">
        <v>3</v>
      </c>
      <c r="K1096" s="1202">
        <f t="shared" si="49"/>
        <v>611</v>
      </c>
    </row>
    <row r="1097" spans="2:11" ht="43.95" customHeight="1" x14ac:dyDescent="0.3">
      <c r="B1097" s="253"/>
      <c r="C1097" s="255"/>
      <c r="D1097" s="202">
        <v>8332</v>
      </c>
      <c r="E1097" s="203" t="s">
        <v>1255</v>
      </c>
      <c r="F1097" s="204" t="s">
        <v>1125</v>
      </c>
      <c r="G1097" s="303"/>
      <c r="H1097" s="1177">
        <v>1</v>
      </c>
      <c r="I1097" s="1202">
        <f t="shared" si="48"/>
        <v>204</v>
      </c>
      <c r="J1097" s="1178">
        <v>5</v>
      </c>
      <c r="K1097" s="1202">
        <f t="shared" si="49"/>
        <v>1018</v>
      </c>
    </row>
    <row r="1098" spans="2:11" x14ac:dyDescent="0.3">
      <c r="B1098" s="253"/>
      <c r="C1098" s="255"/>
      <c r="D1098" s="202"/>
      <c r="E1098" s="203"/>
      <c r="F1098" s="204" t="s">
        <v>1119</v>
      </c>
      <c r="G1098" s="303"/>
      <c r="H1098" s="1177">
        <v>1</v>
      </c>
      <c r="I1098" s="1202">
        <f t="shared" si="48"/>
        <v>204</v>
      </c>
      <c r="J1098" s="1178">
        <v>5</v>
      </c>
      <c r="K1098" s="1202">
        <f t="shared" si="49"/>
        <v>1018</v>
      </c>
    </row>
    <row r="1099" spans="2:11" x14ac:dyDescent="0.3">
      <c r="B1099" s="253"/>
      <c r="C1099" s="255"/>
      <c r="D1099" s="202">
        <v>8336</v>
      </c>
      <c r="E1099" s="203" t="s">
        <v>749</v>
      </c>
      <c r="F1099" s="204" t="s">
        <v>750</v>
      </c>
      <c r="G1099" s="303"/>
      <c r="H1099" s="288">
        <v>2.5</v>
      </c>
      <c r="I1099" s="1202">
        <f t="shared" si="48"/>
        <v>509</v>
      </c>
      <c r="J1099" s="1178">
        <v>10</v>
      </c>
      <c r="K1099" s="1202">
        <f t="shared" si="49"/>
        <v>2035</v>
      </c>
    </row>
    <row r="1100" spans="2:11" x14ac:dyDescent="0.3">
      <c r="B1100" s="253"/>
      <c r="C1100" s="255"/>
      <c r="D1100" s="202"/>
      <c r="E1100" s="203"/>
      <c r="F1100" s="204" t="s">
        <v>751</v>
      </c>
      <c r="G1100" s="303"/>
      <c r="H1100" s="288">
        <v>2.5</v>
      </c>
      <c r="I1100" s="1202">
        <f t="shared" si="48"/>
        <v>509</v>
      </c>
      <c r="J1100" s="1178">
        <v>10</v>
      </c>
      <c r="K1100" s="1202">
        <f t="shared" si="49"/>
        <v>2035</v>
      </c>
    </row>
    <row r="1101" spans="2:11" x14ac:dyDescent="0.3">
      <c r="B1101" s="253"/>
      <c r="C1101" s="255"/>
      <c r="D1101" s="202"/>
      <c r="E1101" s="203"/>
      <c r="F1101" s="204" t="s">
        <v>752</v>
      </c>
      <c r="G1101" s="303"/>
      <c r="H1101" s="288">
        <v>2.5</v>
      </c>
      <c r="I1101" s="1202">
        <f t="shared" si="48"/>
        <v>509</v>
      </c>
      <c r="J1101" s="1178">
        <v>10</v>
      </c>
      <c r="K1101" s="1202">
        <f t="shared" si="49"/>
        <v>2035</v>
      </c>
    </row>
    <row r="1102" spans="2:11" x14ac:dyDescent="0.3">
      <c r="B1102" s="253"/>
      <c r="C1102" s="255"/>
      <c r="D1102" s="202">
        <v>8337</v>
      </c>
      <c r="E1102" s="203" t="s">
        <v>753</v>
      </c>
      <c r="F1102" s="204">
        <v>82</v>
      </c>
      <c r="G1102" s="303"/>
      <c r="H1102" s="288">
        <v>2.5</v>
      </c>
      <c r="I1102" s="1202">
        <f t="shared" si="48"/>
        <v>509</v>
      </c>
      <c r="J1102" s="1178">
        <v>10</v>
      </c>
      <c r="K1102" s="1202">
        <f t="shared" si="49"/>
        <v>2035</v>
      </c>
    </row>
    <row r="1103" spans="2:11" x14ac:dyDescent="0.3">
      <c r="B1103" s="253"/>
      <c r="C1103" s="255"/>
      <c r="D1103" s="202">
        <v>8339</v>
      </c>
      <c r="E1103" s="203" t="s">
        <v>1162</v>
      </c>
      <c r="F1103" s="204" t="s">
        <v>1163</v>
      </c>
      <c r="G1103" s="303"/>
      <c r="H1103" s="288">
        <v>1.25</v>
      </c>
      <c r="I1103" s="1202">
        <f t="shared" si="48"/>
        <v>254</v>
      </c>
      <c r="J1103" s="1178">
        <v>5</v>
      </c>
      <c r="K1103" s="1202">
        <f t="shared" si="49"/>
        <v>1018</v>
      </c>
    </row>
    <row r="1104" spans="2:11" x14ac:dyDescent="0.3">
      <c r="B1104" s="253"/>
      <c r="C1104" s="255"/>
      <c r="D1104" s="202">
        <v>8340</v>
      </c>
      <c r="E1104" s="203" t="s">
        <v>1149</v>
      </c>
      <c r="F1104" s="204" t="s">
        <v>1150</v>
      </c>
      <c r="G1104" s="303"/>
      <c r="H1104" s="1177">
        <v>2</v>
      </c>
      <c r="I1104" s="1202">
        <f t="shared" ref="I1104:I1167" si="50">IF($H1104="","",IFERROR(ROUND($H1104*PenaltyUnit,0), "n/a"))</f>
        <v>407</v>
      </c>
      <c r="J1104" s="1178">
        <v>10</v>
      </c>
      <c r="K1104" s="1202">
        <f t="shared" si="49"/>
        <v>2035</v>
      </c>
    </row>
    <row r="1105" spans="2:11" x14ac:dyDescent="0.3">
      <c r="B1105" s="253"/>
      <c r="C1105" s="255"/>
      <c r="D1105" s="202">
        <v>8341</v>
      </c>
      <c r="E1105" s="203" t="s">
        <v>1256</v>
      </c>
      <c r="F1105" s="204">
        <v>121</v>
      </c>
      <c r="G1105" s="303"/>
      <c r="H1105" s="1177">
        <v>5</v>
      </c>
      <c r="I1105" s="1202">
        <f t="shared" si="50"/>
        <v>1018</v>
      </c>
      <c r="J1105" s="1178">
        <v>20</v>
      </c>
      <c r="K1105" s="1202">
        <f t="shared" si="49"/>
        <v>4070</v>
      </c>
    </row>
    <row r="1106" spans="2:11" x14ac:dyDescent="0.3">
      <c r="B1106" s="253"/>
      <c r="C1106" s="255"/>
      <c r="D1106" s="202"/>
      <c r="E1106" s="203"/>
      <c r="F1106" s="204">
        <v>122</v>
      </c>
      <c r="G1106" s="303"/>
      <c r="H1106" s="1177">
        <v>5</v>
      </c>
      <c r="I1106" s="1202">
        <f t="shared" si="50"/>
        <v>1018</v>
      </c>
      <c r="J1106" s="1178">
        <v>20</v>
      </c>
      <c r="K1106" s="1202">
        <f t="shared" si="49"/>
        <v>4070</v>
      </c>
    </row>
    <row r="1107" spans="2:11" x14ac:dyDescent="0.3">
      <c r="B1107" s="253"/>
      <c r="C1107" s="255"/>
      <c r="D1107" s="202"/>
      <c r="E1107" s="203"/>
      <c r="F1107" s="204">
        <v>123</v>
      </c>
      <c r="G1107" s="303"/>
      <c r="H1107" s="1177">
        <v>5</v>
      </c>
      <c r="I1107" s="1202">
        <f t="shared" si="50"/>
        <v>1018</v>
      </c>
      <c r="J1107" s="1178">
        <v>20</v>
      </c>
      <c r="K1107" s="1202">
        <f t="shared" si="49"/>
        <v>4070</v>
      </c>
    </row>
    <row r="1108" spans="2:11" x14ac:dyDescent="0.3">
      <c r="B1108" s="253"/>
      <c r="C1108" s="255"/>
      <c r="D1108" s="202">
        <v>8342</v>
      </c>
      <c r="E1108" s="203" t="s">
        <v>1257</v>
      </c>
      <c r="F1108" s="204">
        <v>126</v>
      </c>
      <c r="G1108" s="303"/>
      <c r="H1108" s="288">
        <v>1.5</v>
      </c>
      <c r="I1108" s="1202">
        <f t="shared" si="50"/>
        <v>305</v>
      </c>
      <c r="J1108" s="1178">
        <v>5</v>
      </c>
      <c r="K1108" s="1202">
        <f t="shared" si="49"/>
        <v>1018</v>
      </c>
    </row>
    <row r="1109" spans="2:11" x14ac:dyDescent="0.3">
      <c r="B1109" s="253"/>
      <c r="C1109" s="255"/>
      <c r="D1109" s="202">
        <v>8343</v>
      </c>
      <c r="E1109" s="203" t="s">
        <v>781</v>
      </c>
      <c r="F1109" s="204" t="s">
        <v>782</v>
      </c>
      <c r="G1109" s="303"/>
      <c r="H1109" s="288">
        <v>1.75</v>
      </c>
      <c r="I1109" s="1202">
        <f t="shared" si="50"/>
        <v>356</v>
      </c>
      <c r="J1109" s="1178">
        <v>5</v>
      </c>
      <c r="K1109" s="1202">
        <f t="shared" si="49"/>
        <v>1018</v>
      </c>
    </row>
    <row r="1110" spans="2:11" x14ac:dyDescent="0.3">
      <c r="B1110" s="253"/>
      <c r="C1110" s="255"/>
      <c r="D1110" s="202">
        <v>8344</v>
      </c>
      <c r="E1110" s="203" t="s">
        <v>1258</v>
      </c>
      <c r="F1110" s="204" t="s">
        <v>784</v>
      </c>
      <c r="G1110" s="303"/>
      <c r="H1110" s="1177">
        <v>2</v>
      </c>
      <c r="I1110" s="1202">
        <f t="shared" si="50"/>
        <v>407</v>
      </c>
      <c r="J1110" s="1178">
        <v>10</v>
      </c>
      <c r="K1110" s="1202">
        <f t="shared" si="49"/>
        <v>2035</v>
      </c>
    </row>
    <row r="1111" spans="2:11" x14ac:dyDescent="0.3">
      <c r="B1111" s="253"/>
      <c r="C1111" s="255"/>
      <c r="D1111" s="202">
        <v>8345</v>
      </c>
      <c r="E1111" s="203" t="s">
        <v>1259</v>
      </c>
      <c r="F1111" s="204">
        <v>136</v>
      </c>
      <c r="G1111" s="303"/>
      <c r="H1111" s="288">
        <v>1.75</v>
      </c>
      <c r="I1111" s="1202">
        <f t="shared" si="50"/>
        <v>356</v>
      </c>
      <c r="J1111" s="1178">
        <v>5</v>
      </c>
      <c r="K1111" s="1202">
        <f t="shared" si="49"/>
        <v>1018</v>
      </c>
    </row>
    <row r="1112" spans="2:11" x14ac:dyDescent="0.3">
      <c r="B1112" s="253"/>
      <c r="C1112" s="255"/>
      <c r="D1112" s="202">
        <v>8346</v>
      </c>
      <c r="E1112" s="203" t="s">
        <v>855</v>
      </c>
      <c r="F1112" s="204" t="s">
        <v>856</v>
      </c>
      <c r="G1112" s="303"/>
      <c r="H1112" s="1177">
        <v>2</v>
      </c>
      <c r="I1112" s="1202">
        <f t="shared" si="50"/>
        <v>407</v>
      </c>
      <c r="J1112" s="1178">
        <v>10</v>
      </c>
      <c r="K1112" s="1202">
        <f t="shared" si="49"/>
        <v>2035</v>
      </c>
    </row>
    <row r="1113" spans="2:11" x14ac:dyDescent="0.3">
      <c r="B1113" s="253"/>
      <c r="C1113" s="255"/>
      <c r="D1113" s="202"/>
      <c r="E1113" s="203"/>
      <c r="F1113" s="204" t="s">
        <v>857</v>
      </c>
      <c r="G1113" s="303"/>
      <c r="H1113" s="1177">
        <v>2</v>
      </c>
      <c r="I1113" s="1202">
        <f t="shared" si="50"/>
        <v>407</v>
      </c>
      <c r="J1113" s="1178">
        <v>10</v>
      </c>
      <c r="K1113" s="1202">
        <f t="shared" si="49"/>
        <v>2035</v>
      </c>
    </row>
    <row r="1114" spans="2:11" x14ac:dyDescent="0.3">
      <c r="B1114" s="253"/>
      <c r="C1114" s="255"/>
      <c r="D1114" s="202">
        <v>8348</v>
      </c>
      <c r="E1114" s="203" t="s">
        <v>861</v>
      </c>
      <c r="F1114" s="204" t="s">
        <v>862</v>
      </c>
      <c r="G1114" s="303"/>
      <c r="H1114" s="1177">
        <v>2</v>
      </c>
      <c r="I1114" s="1202">
        <f t="shared" si="50"/>
        <v>407</v>
      </c>
      <c r="J1114" s="1178">
        <v>10</v>
      </c>
      <c r="K1114" s="1202">
        <f t="shared" si="49"/>
        <v>2035</v>
      </c>
    </row>
    <row r="1115" spans="2:11" x14ac:dyDescent="0.3">
      <c r="B1115" s="253"/>
      <c r="C1115" s="255"/>
      <c r="D1115" s="202"/>
      <c r="E1115" s="203"/>
      <c r="F1115" s="204" t="s">
        <v>863</v>
      </c>
      <c r="G1115" s="303"/>
      <c r="H1115" s="1177">
        <v>2</v>
      </c>
      <c r="I1115" s="1202">
        <f t="shared" si="50"/>
        <v>407</v>
      </c>
      <c r="J1115" s="1178">
        <v>10</v>
      </c>
      <c r="K1115" s="1202">
        <f t="shared" si="49"/>
        <v>2035</v>
      </c>
    </row>
    <row r="1116" spans="2:11" x14ac:dyDescent="0.3">
      <c r="B1116" s="253"/>
      <c r="C1116" s="255"/>
      <c r="D1116" s="202">
        <v>8350</v>
      </c>
      <c r="E1116" s="203" t="s">
        <v>864</v>
      </c>
      <c r="F1116" s="204">
        <v>144</v>
      </c>
      <c r="G1116" s="303"/>
      <c r="H1116" s="1177">
        <v>2</v>
      </c>
      <c r="I1116" s="1202">
        <f t="shared" si="50"/>
        <v>407</v>
      </c>
      <c r="J1116" s="1178">
        <v>10</v>
      </c>
      <c r="K1116" s="1202">
        <f t="shared" si="49"/>
        <v>2035</v>
      </c>
    </row>
    <row r="1117" spans="2:11" x14ac:dyDescent="0.3">
      <c r="B1117" s="253"/>
      <c r="C1117" s="255"/>
      <c r="D1117" s="202">
        <v>8351</v>
      </c>
      <c r="E1117" s="203" t="s">
        <v>1260</v>
      </c>
      <c r="F1117" s="204" t="s">
        <v>799</v>
      </c>
      <c r="G1117" s="303"/>
      <c r="H1117" s="288">
        <v>1.5</v>
      </c>
      <c r="I1117" s="1202">
        <f t="shared" si="50"/>
        <v>305</v>
      </c>
      <c r="J1117" s="1178">
        <v>5</v>
      </c>
      <c r="K1117" s="1202">
        <f t="shared" si="49"/>
        <v>1018</v>
      </c>
    </row>
    <row r="1118" spans="2:11" x14ac:dyDescent="0.3">
      <c r="B1118" s="253"/>
      <c r="C1118" s="255"/>
      <c r="D1118" s="202"/>
      <c r="E1118" s="203"/>
      <c r="F1118" s="204" t="s">
        <v>800</v>
      </c>
      <c r="G1118" s="303"/>
      <c r="H1118" s="288">
        <v>1.5</v>
      </c>
      <c r="I1118" s="1202">
        <f t="shared" si="50"/>
        <v>305</v>
      </c>
      <c r="J1118" s="1178">
        <v>5</v>
      </c>
      <c r="K1118" s="1202">
        <f t="shared" si="49"/>
        <v>1018</v>
      </c>
    </row>
    <row r="1119" spans="2:11" x14ac:dyDescent="0.3">
      <c r="B1119" s="253"/>
      <c r="C1119" s="255"/>
      <c r="D1119" s="202"/>
      <c r="E1119" s="203"/>
      <c r="F1119" s="204" t="s">
        <v>801</v>
      </c>
      <c r="G1119" s="303"/>
      <c r="H1119" s="288">
        <v>1.5</v>
      </c>
      <c r="I1119" s="1202">
        <f t="shared" si="50"/>
        <v>305</v>
      </c>
      <c r="J1119" s="1178">
        <v>5</v>
      </c>
      <c r="K1119" s="1202">
        <f t="shared" si="49"/>
        <v>1018</v>
      </c>
    </row>
    <row r="1120" spans="2:11" x14ac:dyDescent="0.3">
      <c r="B1120" s="253"/>
      <c r="C1120" s="255"/>
      <c r="D1120" s="202">
        <v>8353</v>
      </c>
      <c r="E1120" s="203" t="s">
        <v>1261</v>
      </c>
      <c r="F1120" s="204" t="s">
        <v>230</v>
      </c>
      <c r="G1120" s="303"/>
      <c r="H1120" s="1177">
        <v>2</v>
      </c>
      <c r="I1120" s="1202">
        <f t="shared" si="50"/>
        <v>407</v>
      </c>
      <c r="J1120" s="1178">
        <v>10</v>
      </c>
      <c r="K1120" s="1202">
        <f t="shared" si="49"/>
        <v>2035</v>
      </c>
    </row>
    <row r="1121" spans="2:11" x14ac:dyDescent="0.3">
      <c r="B1121" s="253"/>
      <c r="C1121" s="255"/>
      <c r="D1121" s="202"/>
      <c r="E1121" s="203"/>
      <c r="F1121" s="204" t="s">
        <v>854</v>
      </c>
      <c r="G1121" s="303"/>
      <c r="H1121" s="1177">
        <v>2</v>
      </c>
      <c r="I1121" s="1202">
        <f t="shared" si="50"/>
        <v>407</v>
      </c>
      <c r="J1121" s="1178">
        <v>10</v>
      </c>
      <c r="K1121" s="1202">
        <f t="shared" si="49"/>
        <v>2035</v>
      </c>
    </row>
    <row r="1122" spans="2:11" x14ac:dyDescent="0.3">
      <c r="B1122" s="253"/>
      <c r="C1122" s="255"/>
      <c r="D1122" s="202">
        <v>8355</v>
      </c>
      <c r="E1122" s="203" t="s">
        <v>1262</v>
      </c>
      <c r="F1122" s="204" t="s">
        <v>789</v>
      </c>
      <c r="G1122" s="303"/>
      <c r="H1122" s="288">
        <v>2.5</v>
      </c>
      <c r="I1122" s="1202">
        <f t="shared" si="50"/>
        <v>509</v>
      </c>
      <c r="J1122" s="1178">
        <v>10</v>
      </c>
      <c r="K1122" s="1202">
        <f t="shared" si="49"/>
        <v>2035</v>
      </c>
    </row>
    <row r="1123" spans="2:11" x14ac:dyDescent="0.3">
      <c r="B1123" s="253"/>
      <c r="C1123" s="255"/>
      <c r="D1123" s="202"/>
      <c r="E1123" s="203"/>
      <c r="F1123" s="204" t="s">
        <v>755</v>
      </c>
      <c r="G1123" s="303"/>
      <c r="H1123" s="288">
        <v>2.5</v>
      </c>
      <c r="I1123" s="1202">
        <f t="shared" si="50"/>
        <v>509</v>
      </c>
      <c r="J1123" s="1178">
        <v>10</v>
      </c>
      <c r="K1123" s="1202">
        <f t="shared" si="49"/>
        <v>2035</v>
      </c>
    </row>
    <row r="1124" spans="2:11" ht="26.4" x14ac:dyDescent="0.3">
      <c r="B1124" s="253"/>
      <c r="C1124" s="255"/>
      <c r="D1124" s="202">
        <v>8357</v>
      </c>
      <c r="E1124" s="203" t="s">
        <v>1263</v>
      </c>
      <c r="F1124" s="204" t="s">
        <v>270</v>
      </c>
      <c r="G1124" s="303"/>
      <c r="H1124" s="288">
        <v>1.25</v>
      </c>
      <c r="I1124" s="1202">
        <f t="shared" si="50"/>
        <v>254</v>
      </c>
      <c r="J1124" s="1178">
        <v>5</v>
      </c>
      <c r="K1124" s="1202">
        <f t="shared" si="49"/>
        <v>1018</v>
      </c>
    </row>
    <row r="1125" spans="2:11" ht="26.4" x14ac:dyDescent="0.3">
      <c r="B1125" s="253"/>
      <c r="C1125" s="256"/>
      <c r="D1125" s="202">
        <v>8383</v>
      </c>
      <c r="E1125" s="203" t="s">
        <v>1264</v>
      </c>
      <c r="F1125" s="204" t="s">
        <v>786</v>
      </c>
      <c r="G1125" s="303"/>
      <c r="H1125" s="1177">
        <v>1</v>
      </c>
      <c r="I1125" s="1202">
        <f t="shared" si="50"/>
        <v>204</v>
      </c>
      <c r="J1125" s="1178">
        <v>5</v>
      </c>
      <c r="K1125" s="1202">
        <f t="shared" si="49"/>
        <v>1018</v>
      </c>
    </row>
    <row r="1126" spans="2:11" s="640" customFormat="1" ht="19.95" customHeight="1" x14ac:dyDescent="0.3">
      <c r="B1126" s="252"/>
      <c r="C1126" s="844" t="s">
        <v>1265</v>
      </c>
      <c r="D1126" s="845"/>
      <c r="E1126" s="845"/>
      <c r="F1126" s="845"/>
      <c r="G1126" s="845"/>
      <c r="H1126" s="845"/>
      <c r="I1126" s="845"/>
      <c r="J1126" s="845"/>
      <c r="K1126" s="846"/>
    </row>
    <row r="1127" spans="2:11" x14ac:dyDescent="0.3">
      <c r="B1127" s="253"/>
      <c r="C1127" s="254"/>
      <c r="D1127" s="207">
        <v>2241</v>
      </c>
      <c r="E1127" s="208" t="s">
        <v>1266</v>
      </c>
      <c r="F1127" s="209" t="s">
        <v>822</v>
      </c>
      <c r="G1127" s="304"/>
      <c r="H1127" s="1175">
        <v>2</v>
      </c>
      <c r="I1127" s="1203">
        <f t="shared" si="50"/>
        <v>407</v>
      </c>
      <c r="J1127" s="1176">
        <v>5</v>
      </c>
      <c r="K1127" s="1203">
        <f t="shared" si="49"/>
        <v>1018</v>
      </c>
    </row>
    <row r="1128" spans="2:11" x14ac:dyDescent="0.3">
      <c r="B1128" s="253"/>
      <c r="C1128" s="255"/>
      <c r="D1128" s="207">
        <v>2242</v>
      </c>
      <c r="E1128" s="208" t="s">
        <v>1204</v>
      </c>
      <c r="F1128" s="209" t="s">
        <v>1267</v>
      </c>
      <c r="G1128" s="304"/>
      <c r="H1128" s="289">
        <v>0.5</v>
      </c>
      <c r="I1128" s="1203">
        <f t="shared" si="50"/>
        <v>102</v>
      </c>
      <c r="J1128" s="1176">
        <v>2</v>
      </c>
      <c r="K1128" s="1203">
        <f t="shared" si="49"/>
        <v>407</v>
      </c>
    </row>
    <row r="1129" spans="2:11" x14ac:dyDescent="0.3">
      <c r="B1129" s="253"/>
      <c r="C1129" s="255"/>
      <c r="D1129" s="207"/>
      <c r="E1129" s="208"/>
      <c r="F1129" s="209" t="s">
        <v>1268</v>
      </c>
      <c r="G1129" s="304"/>
      <c r="H1129" s="289">
        <v>0.5</v>
      </c>
      <c r="I1129" s="1203">
        <f t="shared" si="50"/>
        <v>102</v>
      </c>
      <c r="J1129" s="1176">
        <v>2</v>
      </c>
      <c r="K1129" s="1203">
        <f t="shared" si="49"/>
        <v>407</v>
      </c>
    </row>
    <row r="1130" spans="2:11" x14ac:dyDescent="0.3">
      <c r="B1130" s="253"/>
      <c r="C1130" s="255"/>
      <c r="D1130" s="207">
        <v>2243</v>
      </c>
      <c r="E1130" s="208" t="s">
        <v>1269</v>
      </c>
      <c r="F1130" s="209" t="s">
        <v>1270</v>
      </c>
      <c r="G1130" s="304"/>
      <c r="H1130" s="289">
        <v>0.5</v>
      </c>
      <c r="I1130" s="1203">
        <f t="shared" si="50"/>
        <v>102</v>
      </c>
      <c r="J1130" s="1176">
        <v>2</v>
      </c>
      <c r="K1130" s="1203">
        <f t="shared" si="49"/>
        <v>407</v>
      </c>
    </row>
    <row r="1131" spans="2:11" x14ac:dyDescent="0.3">
      <c r="B1131" s="253"/>
      <c r="C1131" s="255"/>
      <c r="D1131" s="207"/>
      <c r="E1131" s="208"/>
      <c r="F1131" s="209" t="s">
        <v>1271</v>
      </c>
      <c r="G1131" s="304"/>
      <c r="H1131" s="289">
        <v>0.5</v>
      </c>
      <c r="I1131" s="1203">
        <f t="shared" si="50"/>
        <v>102</v>
      </c>
      <c r="J1131" s="1176">
        <v>2</v>
      </c>
      <c r="K1131" s="1203">
        <f t="shared" si="49"/>
        <v>407</v>
      </c>
    </row>
    <row r="1132" spans="2:11" x14ac:dyDescent="0.3">
      <c r="B1132" s="253"/>
      <c r="C1132" s="255"/>
      <c r="D1132" s="207"/>
      <c r="E1132" s="208" t="s">
        <v>1272</v>
      </c>
      <c r="F1132" s="209" t="s">
        <v>1273</v>
      </c>
      <c r="G1132" s="304"/>
      <c r="H1132" s="289">
        <v>0.5</v>
      </c>
      <c r="I1132" s="1203">
        <f t="shared" si="50"/>
        <v>102</v>
      </c>
      <c r="J1132" s="1176">
        <v>2</v>
      </c>
      <c r="K1132" s="1203">
        <f t="shared" si="49"/>
        <v>407</v>
      </c>
    </row>
    <row r="1133" spans="2:11" x14ac:dyDescent="0.3">
      <c r="B1133" s="253"/>
      <c r="C1133" s="255"/>
      <c r="D1133" s="207"/>
      <c r="E1133" s="208" t="s">
        <v>1274</v>
      </c>
      <c r="F1133" s="209" t="s">
        <v>144</v>
      </c>
      <c r="G1133" s="304"/>
      <c r="H1133" s="289">
        <v>0.5</v>
      </c>
      <c r="I1133" s="1203">
        <f t="shared" si="50"/>
        <v>102</v>
      </c>
      <c r="J1133" s="1176">
        <v>2</v>
      </c>
      <c r="K1133" s="1203">
        <f t="shared" si="49"/>
        <v>407</v>
      </c>
    </row>
    <row r="1134" spans="2:11" x14ac:dyDescent="0.3">
      <c r="B1134" s="253"/>
      <c r="C1134" s="255"/>
      <c r="D1134" s="207"/>
      <c r="E1134" s="208"/>
      <c r="F1134" s="209" t="s">
        <v>1275</v>
      </c>
      <c r="G1134" s="304"/>
      <c r="H1134" s="289">
        <v>0.5</v>
      </c>
      <c r="I1134" s="1203">
        <f t="shared" si="50"/>
        <v>102</v>
      </c>
      <c r="J1134" s="1176">
        <v>2</v>
      </c>
      <c r="K1134" s="1203">
        <f t="shared" si="49"/>
        <v>407</v>
      </c>
    </row>
    <row r="1135" spans="2:11" x14ac:dyDescent="0.3">
      <c r="B1135" s="253"/>
      <c r="C1135" s="255"/>
      <c r="D1135" s="207"/>
      <c r="E1135" s="208"/>
      <c r="F1135" s="209" t="s">
        <v>1276</v>
      </c>
      <c r="G1135" s="304"/>
      <c r="H1135" s="289">
        <v>0.5</v>
      </c>
      <c r="I1135" s="1203">
        <f t="shared" si="50"/>
        <v>102</v>
      </c>
      <c r="J1135" s="1176">
        <v>2</v>
      </c>
      <c r="K1135" s="1203">
        <f t="shared" si="49"/>
        <v>407</v>
      </c>
    </row>
    <row r="1136" spans="2:11" x14ac:dyDescent="0.3">
      <c r="B1136" s="253"/>
      <c r="C1136" s="255"/>
      <c r="D1136" s="207"/>
      <c r="E1136" s="208"/>
      <c r="F1136" s="209" t="s">
        <v>1277</v>
      </c>
      <c r="G1136" s="304"/>
      <c r="H1136" s="289">
        <v>0.5</v>
      </c>
      <c r="I1136" s="1203">
        <f t="shared" si="50"/>
        <v>102</v>
      </c>
      <c r="J1136" s="1176">
        <v>2</v>
      </c>
      <c r="K1136" s="1203">
        <f t="shared" si="49"/>
        <v>407</v>
      </c>
    </row>
    <row r="1137" spans="2:11" x14ac:dyDescent="0.3">
      <c r="B1137" s="253"/>
      <c r="C1137" s="255"/>
      <c r="D1137" s="207">
        <v>2244</v>
      </c>
      <c r="E1137" s="208" t="s">
        <v>1278</v>
      </c>
      <c r="F1137" s="209" t="s">
        <v>1279</v>
      </c>
      <c r="G1137" s="304"/>
      <c r="H1137" s="289">
        <v>0.5</v>
      </c>
      <c r="I1137" s="1203">
        <f t="shared" si="50"/>
        <v>102</v>
      </c>
      <c r="J1137" s="1176">
        <v>2</v>
      </c>
      <c r="K1137" s="1203">
        <f t="shared" si="49"/>
        <v>407</v>
      </c>
    </row>
    <row r="1138" spans="2:11" x14ac:dyDescent="0.3">
      <c r="B1138" s="253"/>
      <c r="C1138" s="255"/>
      <c r="D1138" s="207"/>
      <c r="E1138" s="208"/>
      <c r="F1138" s="209" t="s">
        <v>1280</v>
      </c>
      <c r="G1138" s="304"/>
      <c r="H1138" s="289">
        <v>0.5</v>
      </c>
      <c r="I1138" s="1203">
        <f t="shared" si="50"/>
        <v>102</v>
      </c>
      <c r="J1138" s="1176">
        <v>2</v>
      </c>
      <c r="K1138" s="1203">
        <f t="shared" si="49"/>
        <v>407</v>
      </c>
    </row>
    <row r="1139" spans="2:11" x14ac:dyDescent="0.3">
      <c r="B1139" s="253"/>
      <c r="C1139" s="255"/>
      <c r="D1139" s="207">
        <v>2245</v>
      </c>
      <c r="E1139" s="208" t="s">
        <v>1281</v>
      </c>
      <c r="F1139" s="209" t="s">
        <v>1282</v>
      </c>
      <c r="G1139" s="304"/>
      <c r="H1139" s="289">
        <v>0.5</v>
      </c>
      <c r="I1139" s="1203">
        <f t="shared" si="50"/>
        <v>102</v>
      </c>
      <c r="J1139" s="1176">
        <v>2</v>
      </c>
      <c r="K1139" s="1203">
        <f t="shared" si="49"/>
        <v>407</v>
      </c>
    </row>
    <row r="1140" spans="2:11" x14ac:dyDescent="0.3">
      <c r="B1140" s="253"/>
      <c r="C1140" s="255"/>
      <c r="D1140" s="207">
        <v>2246</v>
      </c>
      <c r="E1140" s="208" t="s">
        <v>1283</v>
      </c>
      <c r="F1140" s="209" t="s">
        <v>1284</v>
      </c>
      <c r="G1140" s="304"/>
      <c r="H1140" s="289">
        <v>0.5</v>
      </c>
      <c r="I1140" s="1203">
        <f t="shared" si="50"/>
        <v>102</v>
      </c>
      <c r="J1140" s="1176">
        <v>2</v>
      </c>
      <c r="K1140" s="1203">
        <f t="shared" si="49"/>
        <v>407</v>
      </c>
    </row>
    <row r="1141" spans="2:11" x14ac:dyDescent="0.3">
      <c r="B1141" s="253"/>
      <c r="C1141" s="255"/>
      <c r="D1141" s="207"/>
      <c r="E1141" s="208"/>
      <c r="F1141" s="209" t="s">
        <v>1285</v>
      </c>
      <c r="G1141" s="304"/>
      <c r="H1141" s="289">
        <v>0.5</v>
      </c>
      <c r="I1141" s="1203">
        <f t="shared" si="50"/>
        <v>102</v>
      </c>
      <c r="J1141" s="1176">
        <v>2</v>
      </c>
      <c r="K1141" s="1203">
        <f t="shared" si="49"/>
        <v>407</v>
      </c>
    </row>
    <row r="1142" spans="2:11" x14ac:dyDescent="0.3">
      <c r="B1142" s="253"/>
      <c r="C1142" s="255"/>
      <c r="D1142" s="207"/>
      <c r="E1142" s="208"/>
      <c r="F1142" s="209" t="s">
        <v>1286</v>
      </c>
      <c r="G1142" s="304"/>
      <c r="H1142" s="289">
        <v>0.5</v>
      </c>
      <c r="I1142" s="1203">
        <f t="shared" si="50"/>
        <v>102</v>
      </c>
      <c r="J1142" s="1176">
        <v>2</v>
      </c>
      <c r="K1142" s="1203">
        <f t="shared" si="49"/>
        <v>407</v>
      </c>
    </row>
    <row r="1143" spans="2:11" x14ac:dyDescent="0.3">
      <c r="B1143" s="253"/>
      <c r="C1143" s="255"/>
      <c r="D1143" s="207"/>
      <c r="E1143" s="208"/>
      <c r="F1143" s="209" t="s">
        <v>1287</v>
      </c>
      <c r="G1143" s="304"/>
      <c r="H1143" s="289">
        <v>0.5</v>
      </c>
      <c r="I1143" s="1203">
        <f t="shared" si="50"/>
        <v>102</v>
      </c>
      <c r="J1143" s="1176">
        <v>2</v>
      </c>
      <c r="K1143" s="1203">
        <f t="shared" si="49"/>
        <v>407</v>
      </c>
    </row>
    <row r="1144" spans="2:11" x14ac:dyDescent="0.3">
      <c r="B1144" s="253"/>
      <c r="C1144" s="255"/>
      <c r="D1144" s="207">
        <v>2247</v>
      </c>
      <c r="E1144" s="208" t="s">
        <v>1288</v>
      </c>
      <c r="F1144" s="209" t="s">
        <v>1289</v>
      </c>
      <c r="G1144" s="304"/>
      <c r="H1144" s="289">
        <v>0.5</v>
      </c>
      <c r="I1144" s="1203">
        <f t="shared" si="50"/>
        <v>102</v>
      </c>
      <c r="J1144" s="1176">
        <v>2</v>
      </c>
      <c r="K1144" s="1203">
        <f t="shared" si="49"/>
        <v>407</v>
      </c>
    </row>
    <row r="1145" spans="2:11" x14ac:dyDescent="0.3">
      <c r="B1145" s="253"/>
      <c r="C1145" s="255"/>
      <c r="D1145" s="207">
        <v>2248</v>
      </c>
      <c r="E1145" s="208" t="s">
        <v>1290</v>
      </c>
      <c r="F1145" s="209" t="s">
        <v>1291</v>
      </c>
      <c r="G1145" s="304"/>
      <c r="H1145" s="289">
        <v>0.5</v>
      </c>
      <c r="I1145" s="1203">
        <f t="shared" si="50"/>
        <v>102</v>
      </c>
      <c r="J1145" s="1176">
        <v>2</v>
      </c>
      <c r="K1145" s="1203">
        <f t="shared" si="49"/>
        <v>407</v>
      </c>
    </row>
    <row r="1146" spans="2:11" x14ac:dyDescent="0.3">
      <c r="B1146" s="253"/>
      <c r="C1146" s="255"/>
      <c r="D1146" s="207"/>
      <c r="E1146" s="208"/>
      <c r="F1146" s="209" t="s">
        <v>1292</v>
      </c>
      <c r="G1146" s="304"/>
      <c r="H1146" s="289">
        <v>0.5</v>
      </c>
      <c r="I1146" s="1203">
        <f t="shared" si="50"/>
        <v>102</v>
      </c>
      <c r="J1146" s="1176">
        <v>2</v>
      </c>
      <c r="K1146" s="1203">
        <f t="shared" si="49"/>
        <v>407</v>
      </c>
    </row>
    <row r="1147" spans="2:11" x14ac:dyDescent="0.3">
      <c r="B1147" s="253"/>
      <c r="C1147" s="255"/>
      <c r="D1147" s="207"/>
      <c r="E1147" s="208"/>
      <c r="F1147" s="209" t="s">
        <v>1293</v>
      </c>
      <c r="G1147" s="304"/>
      <c r="H1147" s="289">
        <v>0.5</v>
      </c>
      <c r="I1147" s="1203">
        <f t="shared" si="50"/>
        <v>102</v>
      </c>
      <c r="J1147" s="1176">
        <v>2</v>
      </c>
      <c r="K1147" s="1203">
        <f t="shared" si="49"/>
        <v>407</v>
      </c>
    </row>
    <row r="1148" spans="2:11" x14ac:dyDescent="0.3">
      <c r="B1148" s="253"/>
      <c r="C1148" s="256"/>
      <c r="D1148" s="207">
        <v>2249</v>
      </c>
      <c r="E1148" s="208" t="s">
        <v>1294</v>
      </c>
      <c r="F1148" s="209">
        <v>228</v>
      </c>
      <c r="G1148" s="304"/>
      <c r="H1148" s="289">
        <v>1.75</v>
      </c>
      <c r="I1148" s="1203">
        <f t="shared" si="50"/>
        <v>356</v>
      </c>
      <c r="J1148" s="1176">
        <v>5</v>
      </c>
      <c r="K1148" s="1203">
        <f t="shared" si="49"/>
        <v>1018</v>
      </c>
    </row>
    <row r="1149" spans="2:11" s="640" customFormat="1" ht="19.95" customHeight="1" x14ac:dyDescent="0.3">
      <c r="B1149" s="252"/>
      <c r="C1149" s="841" t="s">
        <v>3575</v>
      </c>
      <c r="D1149" s="842"/>
      <c r="E1149" s="842"/>
      <c r="F1149" s="842"/>
      <c r="G1149" s="842"/>
      <c r="H1149" s="842"/>
      <c r="I1149" s="842"/>
      <c r="J1149" s="842"/>
      <c r="K1149" s="843"/>
    </row>
    <row r="1150" spans="2:11" x14ac:dyDescent="0.3">
      <c r="B1150" s="253"/>
      <c r="C1150" s="254"/>
      <c r="D1150" s="210">
        <v>2529</v>
      </c>
      <c r="E1150" s="211" t="s">
        <v>1295</v>
      </c>
      <c r="F1150" s="212" t="s">
        <v>1296</v>
      </c>
      <c r="G1150" s="305"/>
      <c r="H1150" s="290">
        <v>1.25</v>
      </c>
      <c r="I1150" s="1204">
        <f t="shared" si="50"/>
        <v>254</v>
      </c>
      <c r="J1150" s="1173">
        <v>5</v>
      </c>
      <c r="K1150" s="1204">
        <f t="shared" si="49"/>
        <v>1018</v>
      </c>
    </row>
    <row r="1151" spans="2:11" x14ac:dyDescent="0.3">
      <c r="B1151" s="253"/>
      <c r="C1151" s="255"/>
      <c r="D1151" s="210">
        <v>1289</v>
      </c>
      <c r="E1151" s="211" t="s">
        <v>1297</v>
      </c>
      <c r="F1151" s="212" t="s">
        <v>1298</v>
      </c>
      <c r="G1151" s="305"/>
      <c r="H1151" s="290">
        <v>2.5</v>
      </c>
      <c r="I1151" s="1204">
        <f t="shared" si="50"/>
        <v>509</v>
      </c>
      <c r="J1151" s="1173">
        <v>10</v>
      </c>
      <c r="K1151" s="1204">
        <f t="shared" si="49"/>
        <v>2035</v>
      </c>
    </row>
    <row r="1152" spans="2:11" x14ac:dyDescent="0.3">
      <c r="B1152" s="253"/>
      <c r="C1152" s="255"/>
      <c r="D1152" s="210">
        <v>2530</v>
      </c>
      <c r="E1152" s="211" t="s">
        <v>1299</v>
      </c>
      <c r="F1152" s="212">
        <v>302</v>
      </c>
      <c r="G1152" s="305"/>
      <c r="H1152" s="1174">
        <v>1</v>
      </c>
      <c r="I1152" s="1204">
        <f t="shared" si="50"/>
        <v>204</v>
      </c>
      <c r="J1152" s="1173">
        <v>3</v>
      </c>
      <c r="K1152" s="1204">
        <f t="shared" si="49"/>
        <v>611</v>
      </c>
    </row>
    <row r="1153" spans="2:11" x14ac:dyDescent="0.3">
      <c r="B1153" s="253"/>
      <c r="C1153" s="255"/>
      <c r="D1153" s="210">
        <v>2531</v>
      </c>
      <c r="E1153" s="211" t="s">
        <v>1300</v>
      </c>
      <c r="F1153" s="212">
        <v>119</v>
      </c>
      <c r="G1153" s="305"/>
      <c r="H1153" s="1174">
        <v>1</v>
      </c>
      <c r="I1153" s="1204">
        <f t="shared" si="50"/>
        <v>204</v>
      </c>
      <c r="J1153" s="1173">
        <v>3</v>
      </c>
      <c r="K1153" s="1204">
        <f t="shared" si="49"/>
        <v>611</v>
      </c>
    </row>
    <row r="1154" spans="2:11" x14ac:dyDescent="0.3">
      <c r="B1154" s="253"/>
      <c r="C1154" s="255"/>
      <c r="D1154" s="210">
        <v>2532</v>
      </c>
      <c r="E1154" s="211" t="s">
        <v>1301</v>
      </c>
      <c r="F1154" s="212" t="s">
        <v>1302</v>
      </c>
      <c r="G1154" s="305"/>
      <c r="H1154" s="1174">
        <v>1</v>
      </c>
      <c r="I1154" s="1204">
        <f t="shared" si="50"/>
        <v>204</v>
      </c>
      <c r="J1154" s="1173">
        <v>3</v>
      </c>
      <c r="K1154" s="1204">
        <f t="shared" ref="K1154:K1193" si="51">IF($J1154="","",IFERROR(ROUND($J1154*PenaltyUnit,0), J1154))</f>
        <v>611</v>
      </c>
    </row>
    <row r="1155" spans="2:11" x14ac:dyDescent="0.3">
      <c r="B1155" s="253"/>
      <c r="C1155" s="256"/>
      <c r="D1155" s="210"/>
      <c r="E1155" s="211"/>
      <c r="F1155" s="212" t="s">
        <v>1303</v>
      </c>
      <c r="G1155" s="305"/>
      <c r="H1155" s="1174">
        <v>1</v>
      </c>
      <c r="I1155" s="1204">
        <f t="shared" si="50"/>
        <v>204</v>
      </c>
      <c r="J1155" s="1173">
        <v>3</v>
      </c>
      <c r="K1155" s="1204">
        <f t="shared" si="51"/>
        <v>611</v>
      </c>
    </row>
    <row r="1156" spans="2:11" s="640" customFormat="1" ht="19.95" customHeight="1" x14ac:dyDescent="0.3">
      <c r="B1156" s="252"/>
      <c r="C1156" s="838" t="s">
        <v>3574</v>
      </c>
      <c r="D1156" s="839"/>
      <c r="E1156" s="839"/>
      <c r="F1156" s="839"/>
      <c r="G1156" s="839"/>
      <c r="H1156" s="839"/>
      <c r="I1156" s="839"/>
      <c r="J1156" s="839"/>
      <c r="K1156" s="840"/>
    </row>
    <row r="1157" spans="2:11" x14ac:dyDescent="0.3">
      <c r="B1157" s="253"/>
      <c r="C1157" s="254"/>
      <c r="D1157" s="213">
        <v>2551</v>
      </c>
      <c r="E1157" s="214" t="s">
        <v>1304</v>
      </c>
      <c r="F1157" s="215" t="s">
        <v>1305</v>
      </c>
      <c r="G1157" s="306"/>
      <c r="H1157" s="291">
        <v>0.5</v>
      </c>
      <c r="I1157" s="1205">
        <f t="shared" si="50"/>
        <v>102</v>
      </c>
      <c r="J1157" s="1172">
        <v>2</v>
      </c>
      <c r="K1157" s="1205">
        <f t="shared" si="51"/>
        <v>407</v>
      </c>
    </row>
    <row r="1158" spans="2:11" x14ac:dyDescent="0.3">
      <c r="B1158" s="253"/>
      <c r="C1158" s="255"/>
      <c r="D1158" s="213"/>
      <c r="E1158" s="214"/>
      <c r="F1158" s="215" t="s">
        <v>1306</v>
      </c>
      <c r="G1158" s="306"/>
      <c r="H1158" s="291">
        <v>0.5</v>
      </c>
      <c r="I1158" s="1205">
        <f t="shared" si="50"/>
        <v>102</v>
      </c>
      <c r="J1158" s="1172">
        <v>2</v>
      </c>
      <c r="K1158" s="1205">
        <f t="shared" si="51"/>
        <v>407</v>
      </c>
    </row>
    <row r="1159" spans="2:11" x14ac:dyDescent="0.3">
      <c r="B1159" s="253"/>
      <c r="C1159" s="255"/>
      <c r="D1159" s="213"/>
      <c r="E1159" s="214"/>
      <c r="F1159" s="215" t="s">
        <v>1307</v>
      </c>
      <c r="G1159" s="306"/>
      <c r="H1159" s="291">
        <v>0.5</v>
      </c>
      <c r="I1159" s="1205">
        <f t="shared" si="50"/>
        <v>102</v>
      </c>
      <c r="J1159" s="1172">
        <v>2</v>
      </c>
      <c r="K1159" s="1205">
        <f t="shared" si="51"/>
        <v>407</v>
      </c>
    </row>
    <row r="1160" spans="2:11" x14ac:dyDescent="0.3">
      <c r="B1160" s="253"/>
      <c r="C1160" s="255"/>
      <c r="D1160" s="213">
        <v>2552</v>
      </c>
      <c r="E1160" s="214" t="s">
        <v>1308</v>
      </c>
      <c r="F1160" s="215" t="s">
        <v>1309</v>
      </c>
      <c r="G1160" s="306"/>
      <c r="H1160" s="291">
        <v>0.5</v>
      </c>
      <c r="I1160" s="1205">
        <f t="shared" si="50"/>
        <v>102</v>
      </c>
      <c r="J1160" s="1172">
        <v>2</v>
      </c>
      <c r="K1160" s="1205">
        <f t="shared" si="51"/>
        <v>407</v>
      </c>
    </row>
    <row r="1161" spans="2:11" x14ac:dyDescent="0.3">
      <c r="B1161" s="253"/>
      <c r="C1161" s="255"/>
      <c r="D1161" s="213"/>
      <c r="E1161" s="214"/>
      <c r="F1161" s="215" t="s">
        <v>1310</v>
      </c>
      <c r="G1161" s="306"/>
      <c r="H1161" s="291">
        <v>0.5</v>
      </c>
      <c r="I1161" s="1205">
        <f t="shared" si="50"/>
        <v>102</v>
      </c>
      <c r="J1161" s="1172">
        <v>2</v>
      </c>
      <c r="K1161" s="1205">
        <f t="shared" si="51"/>
        <v>407</v>
      </c>
    </row>
    <row r="1162" spans="2:11" x14ac:dyDescent="0.3">
      <c r="B1162" s="253"/>
      <c r="C1162" s="255"/>
      <c r="D1162" s="213">
        <v>2553</v>
      </c>
      <c r="E1162" s="214" t="s">
        <v>1311</v>
      </c>
      <c r="F1162" s="215" t="s">
        <v>1312</v>
      </c>
      <c r="G1162" s="306"/>
      <c r="H1162" s="291">
        <v>0.5</v>
      </c>
      <c r="I1162" s="1205">
        <f t="shared" si="50"/>
        <v>102</v>
      </c>
      <c r="J1162" s="1172">
        <v>2</v>
      </c>
      <c r="K1162" s="1205">
        <f t="shared" si="51"/>
        <v>407</v>
      </c>
    </row>
    <row r="1163" spans="2:11" ht="26.4" x14ac:dyDescent="0.3">
      <c r="B1163" s="253"/>
      <c r="C1163" s="255"/>
      <c r="D1163" s="213">
        <v>2554</v>
      </c>
      <c r="E1163" s="214" t="s">
        <v>1313</v>
      </c>
      <c r="F1163" s="215" t="s">
        <v>1314</v>
      </c>
      <c r="G1163" s="306"/>
      <c r="H1163" s="291">
        <v>0.5</v>
      </c>
      <c r="I1163" s="1205">
        <f t="shared" si="50"/>
        <v>102</v>
      </c>
      <c r="J1163" s="1172">
        <v>2</v>
      </c>
      <c r="K1163" s="1205">
        <f t="shared" si="51"/>
        <v>407</v>
      </c>
    </row>
    <row r="1164" spans="2:11" ht="39.6" x14ac:dyDescent="0.3">
      <c r="B1164" s="253"/>
      <c r="C1164" s="255"/>
      <c r="D1164" s="213">
        <v>2555</v>
      </c>
      <c r="E1164" s="214" t="s">
        <v>1315</v>
      </c>
      <c r="F1164" s="215" t="s">
        <v>1316</v>
      </c>
      <c r="G1164" s="306"/>
      <c r="H1164" s="291">
        <v>0.5</v>
      </c>
      <c r="I1164" s="1205">
        <f t="shared" si="50"/>
        <v>102</v>
      </c>
      <c r="J1164" s="1172">
        <v>2</v>
      </c>
      <c r="K1164" s="1205">
        <f t="shared" si="51"/>
        <v>407</v>
      </c>
    </row>
    <row r="1165" spans="2:11" x14ac:dyDescent="0.3">
      <c r="B1165" s="253"/>
      <c r="C1165" s="255"/>
      <c r="D1165" s="213"/>
      <c r="E1165" s="214"/>
      <c r="F1165" s="215" t="s">
        <v>243</v>
      </c>
      <c r="G1165" s="306"/>
      <c r="H1165" s="291">
        <v>0.5</v>
      </c>
      <c r="I1165" s="1205">
        <f t="shared" si="50"/>
        <v>102</v>
      </c>
      <c r="J1165" s="1172">
        <v>2</v>
      </c>
      <c r="K1165" s="1205">
        <f t="shared" si="51"/>
        <v>407</v>
      </c>
    </row>
    <row r="1166" spans="2:11" x14ac:dyDescent="0.3">
      <c r="B1166" s="253"/>
      <c r="C1166" s="255"/>
      <c r="D1166" s="213"/>
      <c r="E1166" s="214"/>
      <c r="F1166" s="215" t="s">
        <v>244</v>
      </c>
      <c r="G1166" s="306"/>
      <c r="H1166" s="291">
        <v>0.5</v>
      </c>
      <c r="I1166" s="1205">
        <f t="shared" si="50"/>
        <v>102</v>
      </c>
      <c r="J1166" s="1172">
        <v>2</v>
      </c>
      <c r="K1166" s="1205">
        <f t="shared" si="51"/>
        <v>407</v>
      </c>
    </row>
    <row r="1167" spans="2:11" x14ac:dyDescent="0.3">
      <c r="B1167" s="253"/>
      <c r="C1167" s="255"/>
      <c r="D1167" s="213">
        <v>8356</v>
      </c>
      <c r="E1167" s="214" t="s">
        <v>1317</v>
      </c>
      <c r="F1167" s="215" t="s">
        <v>1318</v>
      </c>
      <c r="G1167" s="306"/>
      <c r="H1167" s="291">
        <v>1.25</v>
      </c>
      <c r="I1167" s="1205">
        <f t="shared" si="50"/>
        <v>254</v>
      </c>
      <c r="J1167" s="1172">
        <v>5</v>
      </c>
      <c r="K1167" s="1205">
        <f t="shared" si="51"/>
        <v>1018</v>
      </c>
    </row>
    <row r="1168" spans="2:11" x14ac:dyDescent="0.3">
      <c r="B1168" s="253"/>
      <c r="C1168" s="255"/>
      <c r="D1168" s="213"/>
      <c r="E1168" s="214"/>
      <c r="F1168" s="215" t="s">
        <v>1319</v>
      </c>
      <c r="G1168" s="306"/>
      <c r="H1168" s="291">
        <v>1.25</v>
      </c>
      <c r="I1168" s="1205">
        <f t="shared" ref="I1168:I1229" si="52">IF($H1168="","",IFERROR(ROUND($H1168*PenaltyUnit,0), "n/a"))</f>
        <v>254</v>
      </c>
      <c r="J1168" s="1172">
        <v>5</v>
      </c>
      <c r="K1168" s="1205">
        <f t="shared" si="51"/>
        <v>1018</v>
      </c>
    </row>
    <row r="1169" spans="2:11" x14ac:dyDescent="0.3">
      <c r="B1169" s="253"/>
      <c r="C1169" s="256"/>
      <c r="D1169" s="213"/>
      <c r="E1169" s="214"/>
      <c r="F1169" s="215" t="s">
        <v>1320</v>
      </c>
      <c r="G1169" s="306"/>
      <c r="H1169" s="291">
        <v>1.25</v>
      </c>
      <c r="I1169" s="1205">
        <f t="shared" si="52"/>
        <v>254</v>
      </c>
      <c r="J1169" s="1172">
        <v>5</v>
      </c>
      <c r="K1169" s="1205">
        <f t="shared" si="51"/>
        <v>1018</v>
      </c>
    </row>
    <row r="1170" spans="2:11" s="640" customFormat="1" ht="19.95" customHeight="1" x14ac:dyDescent="0.3">
      <c r="B1170" s="252"/>
      <c r="C1170" s="835" t="s">
        <v>3573</v>
      </c>
      <c r="D1170" s="836"/>
      <c r="E1170" s="836"/>
      <c r="F1170" s="836"/>
      <c r="G1170" s="836"/>
      <c r="H1170" s="836"/>
      <c r="I1170" s="836"/>
      <c r="J1170" s="836"/>
      <c r="K1170" s="837"/>
    </row>
    <row r="1171" spans="2:11" x14ac:dyDescent="0.3">
      <c r="B1171" s="253"/>
      <c r="C1171" s="254"/>
      <c r="D1171" s="216">
        <v>2979</v>
      </c>
      <c r="E1171" s="217" t="s">
        <v>1321</v>
      </c>
      <c r="F1171" s="218" t="s">
        <v>1322</v>
      </c>
      <c r="G1171" s="307"/>
      <c r="H1171" s="292">
        <v>0.75</v>
      </c>
      <c r="I1171" s="1206">
        <f t="shared" si="52"/>
        <v>153</v>
      </c>
      <c r="J1171" s="1171">
        <v>3</v>
      </c>
      <c r="K1171" s="1206">
        <f t="shared" si="51"/>
        <v>611</v>
      </c>
    </row>
    <row r="1172" spans="2:11" ht="26.4" x14ac:dyDescent="0.3">
      <c r="B1172" s="253"/>
      <c r="C1172" s="255"/>
      <c r="D1172" s="216">
        <v>2980</v>
      </c>
      <c r="E1172" s="217" t="s">
        <v>1323</v>
      </c>
      <c r="F1172" s="218" t="s">
        <v>1324</v>
      </c>
      <c r="G1172" s="307"/>
      <c r="H1172" s="292">
        <v>0.75</v>
      </c>
      <c r="I1172" s="1206">
        <f t="shared" si="52"/>
        <v>153</v>
      </c>
      <c r="J1172" s="1171">
        <v>3</v>
      </c>
      <c r="K1172" s="1206">
        <f t="shared" si="51"/>
        <v>611</v>
      </c>
    </row>
    <row r="1173" spans="2:11" x14ac:dyDescent="0.3">
      <c r="B1173" s="253"/>
      <c r="C1173" s="255"/>
      <c r="D1173" s="216">
        <v>2981</v>
      </c>
      <c r="E1173" s="217" t="s">
        <v>1325</v>
      </c>
      <c r="F1173" s="218" t="s">
        <v>1326</v>
      </c>
      <c r="G1173" s="307"/>
      <c r="H1173" s="292">
        <v>0.75</v>
      </c>
      <c r="I1173" s="1206">
        <f t="shared" si="52"/>
        <v>153</v>
      </c>
      <c r="J1173" s="1171">
        <v>3</v>
      </c>
      <c r="K1173" s="1206">
        <f t="shared" si="51"/>
        <v>611</v>
      </c>
    </row>
    <row r="1174" spans="2:11" ht="26.4" x14ac:dyDescent="0.3">
      <c r="B1174" s="253"/>
      <c r="C1174" s="255"/>
      <c r="D1174" s="216">
        <v>2982</v>
      </c>
      <c r="E1174" s="217" t="s">
        <v>1327</v>
      </c>
      <c r="F1174" s="218" t="s">
        <v>1328</v>
      </c>
      <c r="G1174" s="307"/>
      <c r="H1174" s="292">
        <v>0.75</v>
      </c>
      <c r="I1174" s="1206">
        <f t="shared" si="52"/>
        <v>153</v>
      </c>
      <c r="J1174" s="1171">
        <v>3</v>
      </c>
      <c r="K1174" s="1206">
        <f t="shared" si="51"/>
        <v>611</v>
      </c>
    </row>
    <row r="1175" spans="2:11" x14ac:dyDescent="0.3">
      <c r="B1175" s="253"/>
      <c r="C1175" s="255"/>
      <c r="D1175" s="216">
        <v>2983</v>
      </c>
      <c r="E1175" s="217" t="s">
        <v>1329</v>
      </c>
      <c r="F1175" s="218" t="s">
        <v>1330</v>
      </c>
      <c r="G1175" s="307"/>
      <c r="H1175" s="292">
        <v>0.75</v>
      </c>
      <c r="I1175" s="1206">
        <f t="shared" si="52"/>
        <v>153</v>
      </c>
      <c r="J1175" s="1171">
        <v>3</v>
      </c>
      <c r="K1175" s="1206">
        <f t="shared" si="51"/>
        <v>611</v>
      </c>
    </row>
    <row r="1176" spans="2:11" x14ac:dyDescent="0.3">
      <c r="B1176" s="253"/>
      <c r="C1176" s="255"/>
      <c r="D1176" s="216">
        <v>2984</v>
      </c>
      <c r="E1176" s="217" t="s">
        <v>1331</v>
      </c>
      <c r="F1176" s="218" t="s">
        <v>1332</v>
      </c>
      <c r="G1176" s="307"/>
      <c r="H1176" s="292">
        <v>0.75</v>
      </c>
      <c r="I1176" s="1206">
        <f t="shared" si="52"/>
        <v>153</v>
      </c>
      <c r="J1176" s="1171">
        <v>3</v>
      </c>
      <c r="K1176" s="1206">
        <f t="shared" si="51"/>
        <v>611</v>
      </c>
    </row>
    <row r="1177" spans="2:11" x14ac:dyDescent="0.3">
      <c r="B1177" s="253"/>
      <c r="C1177" s="255"/>
      <c r="D1177" s="216">
        <v>2985</v>
      </c>
      <c r="E1177" s="217" t="s">
        <v>1333</v>
      </c>
      <c r="F1177" s="218" t="s">
        <v>1334</v>
      </c>
      <c r="G1177" s="307"/>
      <c r="H1177" s="292">
        <v>0.75</v>
      </c>
      <c r="I1177" s="1206">
        <f t="shared" si="52"/>
        <v>153</v>
      </c>
      <c r="J1177" s="1171">
        <v>3</v>
      </c>
      <c r="K1177" s="1206">
        <f t="shared" si="51"/>
        <v>611</v>
      </c>
    </row>
    <row r="1178" spans="2:11" ht="26.4" x14ac:dyDescent="0.3">
      <c r="B1178" s="253"/>
      <c r="C1178" s="255"/>
      <c r="D1178" s="216">
        <v>2986</v>
      </c>
      <c r="E1178" s="217" t="s">
        <v>1335</v>
      </c>
      <c r="F1178" s="218" t="s">
        <v>1336</v>
      </c>
      <c r="G1178" s="307"/>
      <c r="H1178" s="292">
        <v>0.75</v>
      </c>
      <c r="I1178" s="1206">
        <f t="shared" si="52"/>
        <v>153</v>
      </c>
      <c r="J1178" s="1171">
        <v>3</v>
      </c>
      <c r="K1178" s="1206">
        <f t="shared" si="51"/>
        <v>611</v>
      </c>
    </row>
    <row r="1179" spans="2:11" x14ac:dyDescent="0.3">
      <c r="B1179" s="253"/>
      <c r="C1179" s="255"/>
      <c r="D1179" s="216">
        <v>2987</v>
      </c>
      <c r="E1179" s="217" t="s">
        <v>1337</v>
      </c>
      <c r="F1179" s="218" t="s">
        <v>1338</v>
      </c>
      <c r="G1179" s="307"/>
      <c r="H1179" s="292">
        <v>0.75</v>
      </c>
      <c r="I1179" s="1206">
        <f t="shared" si="52"/>
        <v>153</v>
      </c>
      <c r="J1179" s="1171">
        <v>3</v>
      </c>
      <c r="K1179" s="1206">
        <f t="shared" si="51"/>
        <v>611</v>
      </c>
    </row>
    <row r="1180" spans="2:11" x14ac:dyDescent="0.3">
      <c r="B1180" s="253"/>
      <c r="C1180" s="255"/>
      <c r="D1180" s="216">
        <v>2988</v>
      </c>
      <c r="E1180" s="217" t="s">
        <v>1339</v>
      </c>
      <c r="F1180" s="218" t="s">
        <v>1340</v>
      </c>
      <c r="G1180" s="307"/>
      <c r="H1180" s="292">
        <v>0.75</v>
      </c>
      <c r="I1180" s="1206">
        <f t="shared" si="52"/>
        <v>153</v>
      </c>
      <c r="J1180" s="1171">
        <v>3</v>
      </c>
      <c r="K1180" s="1206">
        <f t="shared" si="51"/>
        <v>611</v>
      </c>
    </row>
    <row r="1181" spans="2:11" x14ac:dyDescent="0.3">
      <c r="B1181" s="253"/>
      <c r="C1181" s="255"/>
      <c r="D1181" s="216">
        <v>2989</v>
      </c>
      <c r="E1181" s="217" t="s">
        <v>1341</v>
      </c>
      <c r="F1181" s="218" t="s">
        <v>1342</v>
      </c>
      <c r="G1181" s="307"/>
      <c r="H1181" s="292">
        <v>0.75</v>
      </c>
      <c r="I1181" s="1206">
        <f t="shared" si="52"/>
        <v>153</v>
      </c>
      <c r="J1181" s="1171">
        <v>3</v>
      </c>
      <c r="K1181" s="1206">
        <f t="shared" si="51"/>
        <v>611</v>
      </c>
    </row>
    <row r="1182" spans="2:11" x14ac:dyDescent="0.3">
      <c r="B1182" s="253"/>
      <c r="C1182" s="255"/>
      <c r="D1182" s="216">
        <v>2990</v>
      </c>
      <c r="E1182" s="217" t="s">
        <v>1343</v>
      </c>
      <c r="F1182" s="218" t="s">
        <v>1344</v>
      </c>
      <c r="G1182" s="307"/>
      <c r="H1182" s="292">
        <v>0.75</v>
      </c>
      <c r="I1182" s="1206">
        <f t="shared" si="52"/>
        <v>153</v>
      </c>
      <c r="J1182" s="1171">
        <v>3</v>
      </c>
      <c r="K1182" s="1206">
        <f t="shared" si="51"/>
        <v>611</v>
      </c>
    </row>
    <row r="1183" spans="2:11" x14ac:dyDescent="0.3">
      <c r="B1183" s="253"/>
      <c r="C1183" s="255"/>
      <c r="D1183" s="216">
        <v>2991</v>
      </c>
      <c r="E1183" s="217" t="s">
        <v>1345</v>
      </c>
      <c r="F1183" s="218" t="s">
        <v>1346</v>
      </c>
      <c r="G1183" s="307"/>
      <c r="H1183" s="292">
        <v>0.75</v>
      </c>
      <c r="I1183" s="1206">
        <f t="shared" si="52"/>
        <v>153</v>
      </c>
      <c r="J1183" s="1171">
        <v>3</v>
      </c>
      <c r="K1183" s="1206">
        <f t="shared" si="51"/>
        <v>611</v>
      </c>
    </row>
    <row r="1184" spans="2:11" x14ac:dyDescent="0.3">
      <c r="B1184" s="253"/>
      <c r="C1184" s="255"/>
      <c r="D1184" s="216">
        <v>2222</v>
      </c>
      <c r="E1184" s="217" t="s">
        <v>1204</v>
      </c>
      <c r="F1184" s="218" t="s">
        <v>1347</v>
      </c>
      <c r="G1184" s="307"/>
      <c r="H1184" s="292">
        <v>2.5</v>
      </c>
      <c r="I1184" s="1206">
        <f>IF($H1184="","",IFERROR(ROUND($H1184*PenaltyUnit,0), "n/a"))</f>
        <v>509</v>
      </c>
      <c r="J1184" s="1171">
        <v>10</v>
      </c>
      <c r="K1184" s="1206">
        <f>IF($J1184="","",IFERROR(ROUND($J1184*PenaltyUnit,0), J1184))</f>
        <v>2035</v>
      </c>
    </row>
    <row r="1185" spans="2:11" x14ac:dyDescent="0.3">
      <c r="B1185" s="253"/>
      <c r="C1185" s="255"/>
      <c r="D1185" s="216"/>
      <c r="E1185" s="217"/>
      <c r="F1185" s="218" t="s">
        <v>1348</v>
      </c>
      <c r="G1185" s="307"/>
      <c r="H1185" s="292">
        <v>2.5</v>
      </c>
      <c r="I1185" s="1206">
        <f>IF($H1185="","",IFERROR(ROUND($H1185*PenaltyUnit,0), "n/a"))</f>
        <v>509</v>
      </c>
      <c r="J1185" s="1171">
        <v>10</v>
      </c>
      <c r="K1185" s="1206">
        <f>IF($J1185="","",IFERROR(ROUND($J1185*PenaltyUnit,0), J1185))</f>
        <v>2035</v>
      </c>
    </row>
    <row r="1186" spans="2:11" x14ac:dyDescent="0.3">
      <c r="B1186" s="253"/>
      <c r="C1186" s="255"/>
      <c r="D1186" s="216"/>
      <c r="E1186" s="217"/>
      <c r="F1186" s="218" t="s">
        <v>1349</v>
      </c>
      <c r="G1186" s="307"/>
      <c r="H1186" s="292">
        <v>2.5</v>
      </c>
      <c r="I1186" s="1206">
        <f>IF($H1186="","",IFERROR(ROUND($H1186*PenaltyUnit,0), "n/a"))</f>
        <v>509</v>
      </c>
      <c r="J1186" s="1171">
        <v>5</v>
      </c>
      <c r="K1186" s="1206">
        <f>IF($J1186="","",IFERROR(ROUND($J1186*PenaltyUnit,0), J1186))</f>
        <v>1018</v>
      </c>
    </row>
    <row r="1187" spans="2:11" x14ac:dyDescent="0.3">
      <c r="B1187" s="253"/>
      <c r="C1187" s="255"/>
      <c r="D1187" s="216">
        <v>2992</v>
      </c>
      <c r="E1187" s="217" t="s">
        <v>1350</v>
      </c>
      <c r="F1187" s="218" t="s">
        <v>1351</v>
      </c>
      <c r="G1187" s="307"/>
      <c r="H1187" s="292">
        <v>0.75</v>
      </c>
      <c r="I1187" s="1206">
        <f t="shared" si="52"/>
        <v>153</v>
      </c>
      <c r="J1187" s="1171">
        <v>3</v>
      </c>
      <c r="K1187" s="1206">
        <f t="shared" si="51"/>
        <v>611</v>
      </c>
    </row>
    <row r="1188" spans="2:11" x14ac:dyDescent="0.3">
      <c r="B1188" s="253"/>
      <c r="C1188" s="255"/>
      <c r="D1188" s="216">
        <v>2993</v>
      </c>
      <c r="E1188" s="217" t="s">
        <v>1352</v>
      </c>
      <c r="F1188" s="218" t="s">
        <v>1353</v>
      </c>
      <c r="G1188" s="307"/>
      <c r="H1188" s="292">
        <v>1.25</v>
      </c>
      <c r="I1188" s="1206">
        <f t="shared" si="52"/>
        <v>254</v>
      </c>
      <c r="J1188" s="1171">
        <v>5</v>
      </c>
      <c r="K1188" s="1206">
        <f t="shared" si="51"/>
        <v>1018</v>
      </c>
    </row>
    <row r="1189" spans="2:11" x14ac:dyDescent="0.3">
      <c r="B1189" s="253"/>
      <c r="C1189" s="255"/>
      <c r="D1189" s="216">
        <v>2994</v>
      </c>
      <c r="E1189" s="217" t="s">
        <v>1354</v>
      </c>
      <c r="F1189" s="218" t="s">
        <v>1355</v>
      </c>
      <c r="G1189" s="307"/>
      <c r="H1189" s="292">
        <v>1.25</v>
      </c>
      <c r="I1189" s="1206">
        <f t="shared" si="52"/>
        <v>254</v>
      </c>
      <c r="J1189" s="1171">
        <v>5</v>
      </c>
      <c r="K1189" s="1206">
        <f t="shared" si="51"/>
        <v>1018</v>
      </c>
    </row>
    <row r="1190" spans="2:11" x14ac:dyDescent="0.3">
      <c r="B1190" s="253"/>
      <c r="C1190" s="255"/>
      <c r="D1190" s="216">
        <v>2995</v>
      </c>
      <c r="E1190" s="217" t="s">
        <v>1356</v>
      </c>
      <c r="F1190" s="218" t="s">
        <v>1357</v>
      </c>
      <c r="G1190" s="307"/>
      <c r="H1190" s="292">
        <v>0.5</v>
      </c>
      <c r="I1190" s="1206">
        <f t="shared" si="52"/>
        <v>102</v>
      </c>
      <c r="J1190" s="1171">
        <v>2</v>
      </c>
      <c r="K1190" s="1206">
        <f t="shared" si="51"/>
        <v>407</v>
      </c>
    </row>
    <row r="1191" spans="2:11" x14ac:dyDescent="0.3">
      <c r="B1191" s="253"/>
      <c r="C1191" s="255"/>
      <c r="D1191" s="216">
        <v>2996</v>
      </c>
      <c r="E1191" s="217" t="s">
        <v>1358</v>
      </c>
      <c r="F1191" s="218" t="s">
        <v>1359</v>
      </c>
      <c r="G1191" s="307"/>
      <c r="H1191" s="292">
        <v>1.75</v>
      </c>
      <c r="I1191" s="1206">
        <f t="shared" si="52"/>
        <v>356</v>
      </c>
      <c r="J1191" s="1171">
        <v>3</v>
      </c>
      <c r="K1191" s="1206">
        <f t="shared" si="51"/>
        <v>611</v>
      </c>
    </row>
    <row r="1192" spans="2:11" x14ac:dyDescent="0.3">
      <c r="B1192" s="253"/>
      <c r="C1192" s="255"/>
      <c r="D1192" s="216">
        <v>2997</v>
      </c>
      <c r="E1192" s="217" t="s">
        <v>1360</v>
      </c>
      <c r="F1192" s="218" t="s">
        <v>1361</v>
      </c>
      <c r="G1192" s="307"/>
      <c r="H1192" s="292">
        <v>0.75</v>
      </c>
      <c r="I1192" s="1206">
        <f t="shared" si="52"/>
        <v>153</v>
      </c>
      <c r="J1192" s="1171">
        <v>3</v>
      </c>
      <c r="K1192" s="1206">
        <f t="shared" si="51"/>
        <v>611</v>
      </c>
    </row>
    <row r="1193" spans="2:11" x14ac:dyDescent="0.3">
      <c r="B1193" s="253"/>
      <c r="C1193" s="255"/>
      <c r="D1193" s="216">
        <v>2998</v>
      </c>
      <c r="E1193" s="217" t="s">
        <v>1362</v>
      </c>
      <c r="F1193" s="218" t="s">
        <v>1363</v>
      </c>
      <c r="G1193" s="307"/>
      <c r="H1193" s="292">
        <v>1.25</v>
      </c>
      <c r="I1193" s="1206">
        <f t="shared" si="52"/>
        <v>254</v>
      </c>
      <c r="J1193" s="1171">
        <v>5</v>
      </c>
      <c r="K1193" s="1206">
        <f t="shared" si="51"/>
        <v>1018</v>
      </c>
    </row>
    <row r="1194" spans="2:11" ht="26.4" x14ac:dyDescent="0.3">
      <c r="B1194" s="253"/>
      <c r="C1194" s="255"/>
      <c r="D1194" s="216">
        <v>2614</v>
      </c>
      <c r="E1194" s="217" t="s">
        <v>3183</v>
      </c>
      <c r="F1194" s="218" t="s">
        <v>3184</v>
      </c>
      <c r="G1194" s="307"/>
      <c r="H1194" s="1170">
        <v>3</v>
      </c>
      <c r="I1194" s="1206">
        <f>IF($H1194="","",IFERROR(ROUND($H1194*PenaltyUnit,0), "n/a"))</f>
        <v>611</v>
      </c>
      <c r="J1194" s="1171">
        <v>10</v>
      </c>
      <c r="K1194" s="1206">
        <f>IF($J1194="","",IFERROR(ROUND($J1194*PenaltyUnit,0), J1194))</f>
        <v>2035</v>
      </c>
    </row>
    <row r="1195" spans="2:11" ht="26.4" x14ac:dyDescent="0.3">
      <c r="B1195" s="253"/>
      <c r="C1195" s="255"/>
      <c r="D1195" s="216">
        <v>2615</v>
      </c>
      <c r="E1195" s="217" t="s">
        <v>3185</v>
      </c>
      <c r="F1195" s="218" t="s">
        <v>3186</v>
      </c>
      <c r="G1195" s="307"/>
      <c r="H1195" s="1170">
        <v>3</v>
      </c>
      <c r="I1195" s="1206">
        <f>IF($H1195="","",IFERROR(ROUND($H1195*PenaltyUnit,0), "n/a"))</f>
        <v>611</v>
      </c>
      <c r="J1195" s="1171">
        <v>10</v>
      </c>
      <c r="K1195" s="1206">
        <f>IF($J1195="","",IFERROR(ROUND($J1195*PenaltyUnit,0), J1195))</f>
        <v>2035</v>
      </c>
    </row>
    <row r="1196" spans="2:11" ht="26.4" x14ac:dyDescent="0.3">
      <c r="B1196" s="253"/>
      <c r="C1196" s="255"/>
      <c r="D1196" s="216">
        <v>2616</v>
      </c>
      <c r="E1196" s="217" t="s">
        <v>3187</v>
      </c>
      <c r="F1196" s="218" t="s">
        <v>3188</v>
      </c>
      <c r="G1196" s="307"/>
      <c r="H1196" s="1170">
        <v>3</v>
      </c>
      <c r="I1196" s="1206">
        <f>IF($H1196="","",IFERROR(ROUND($H1196*PenaltyUnit,0), "n/a"))</f>
        <v>611</v>
      </c>
      <c r="J1196" s="1171">
        <v>10</v>
      </c>
      <c r="K1196" s="1206">
        <f>IF($J1196="","",IFERROR(ROUND($J1196*PenaltyUnit,0), J1196))</f>
        <v>2035</v>
      </c>
    </row>
    <row r="1197" spans="2:11" ht="26.4" x14ac:dyDescent="0.3">
      <c r="B1197" s="253"/>
      <c r="C1197" s="256"/>
      <c r="D1197" s="216">
        <v>2617</v>
      </c>
      <c r="E1197" s="217" t="s">
        <v>3189</v>
      </c>
      <c r="F1197" s="218" t="s">
        <v>3190</v>
      </c>
      <c r="G1197" s="307"/>
      <c r="H1197" s="1170">
        <v>3</v>
      </c>
      <c r="I1197" s="1206">
        <f>IF($H1197="","",IFERROR(ROUND($H1197*PenaltyUnit,0), "n/a"))</f>
        <v>611</v>
      </c>
      <c r="J1197" s="1171">
        <v>10</v>
      </c>
      <c r="K1197" s="1206">
        <f>IF($J1197="","",IFERROR(ROUND($J1197*PenaltyUnit,0), J1197))</f>
        <v>2035</v>
      </c>
    </row>
    <row r="1198" spans="2:11" ht="19.95" customHeight="1" x14ac:dyDescent="0.3">
      <c r="B1198" s="252"/>
      <c r="C1198" s="832" t="s">
        <v>3572</v>
      </c>
      <c r="D1198" s="833"/>
      <c r="E1198" s="833"/>
      <c r="F1198" s="833"/>
      <c r="G1198" s="833"/>
      <c r="H1198" s="833"/>
      <c r="I1198" s="833"/>
      <c r="J1198" s="833"/>
      <c r="K1198" s="834"/>
    </row>
    <row r="1199" spans="2:11" x14ac:dyDescent="0.3">
      <c r="B1199" s="253"/>
      <c r="C1199" s="254"/>
      <c r="D1199" s="277">
        <v>1882</v>
      </c>
      <c r="E1199" s="278" t="s">
        <v>1364</v>
      </c>
      <c r="F1199" s="279" t="s">
        <v>1365</v>
      </c>
      <c r="G1199" s="308"/>
      <c r="H1199" s="293">
        <v>1.5</v>
      </c>
      <c r="I1199" s="1207">
        <f t="shared" ref="I1199:I1212" si="53">IF($H1199="","",IFERROR(ROUND($H1199*PenaltyUnit,0), "n/a"))</f>
        <v>305</v>
      </c>
      <c r="J1199" s="1167">
        <v>5</v>
      </c>
      <c r="K1199" s="1207">
        <f t="shared" ref="K1199:K1225" si="54">IF($J1199="","",IFERROR(ROUND($J1199*PenaltyUnit,0), J1199))</f>
        <v>1018</v>
      </c>
    </row>
    <row r="1200" spans="2:11" x14ac:dyDescent="0.3">
      <c r="B1200" s="253"/>
      <c r="C1200" s="255"/>
      <c r="D1200" s="277">
        <v>1883</v>
      </c>
      <c r="E1200" s="278" t="s">
        <v>1366</v>
      </c>
      <c r="F1200" s="279" t="s">
        <v>1367</v>
      </c>
      <c r="G1200" s="308"/>
      <c r="H1200" s="293">
        <v>1.75</v>
      </c>
      <c r="I1200" s="1207">
        <f t="shared" si="53"/>
        <v>356</v>
      </c>
      <c r="J1200" s="1167">
        <v>5</v>
      </c>
      <c r="K1200" s="1207">
        <f t="shared" si="54"/>
        <v>1018</v>
      </c>
    </row>
    <row r="1201" spans="2:11" ht="26.4" x14ac:dyDescent="0.3">
      <c r="B1201" s="253"/>
      <c r="C1201" s="255"/>
      <c r="D1201" s="277">
        <v>1884</v>
      </c>
      <c r="E1201" s="278" t="s">
        <v>1368</v>
      </c>
      <c r="F1201" s="279" t="s">
        <v>1369</v>
      </c>
      <c r="G1201" s="308"/>
      <c r="H1201" s="1168">
        <v>1</v>
      </c>
      <c r="I1201" s="1207">
        <f t="shared" si="53"/>
        <v>204</v>
      </c>
      <c r="J1201" s="1167">
        <v>3</v>
      </c>
      <c r="K1201" s="1207">
        <f t="shared" si="54"/>
        <v>611</v>
      </c>
    </row>
    <row r="1202" spans="2:11" x14ac:dyDescent="0.3">
      <c r="B1202" s="253"/>
      <c r="C1202" s="255"/>
      <c r="D1202" s="277">
        <v>1885</v>
      </c>
      <c r="E1202" s="278" t="s">
        <v>3862</v>
      </c>
      <c r="F1202" s="279" t="s">
        <v>1370</v>
      </c>
      <c r="G1202" s="308"/>
      <c r="H1202" s="293">
        <v>1.5</v>
      </c>
      <c r="I1202" s="1207">
        <f t="shared" si="53"/>
        <v>305</v>
      </c>
      <c r="J1202" s="1167">
        <v>5</v>
      </c>
      <c r="K1202" s="1207">
        <f t="shared" si="54"/>
        <v>1018</v>
      </c>
    </row>
    <row r="1203" spans="2:11" x14ac:dyDescent="0.3">
      <c r="B1203" s="253"/>
      <c r="C1203" s="255"/>
      <c r="D1203" s="277">
        <v>1886</v>
      </c>
      <c r="E1203" s="278" t="s">
        <v>1371</v>
      </c>
      <c r="F1203" s="279" t="s">
        <v>1372</v>
      </c>
      <c r="G1203" s="308"/>
      <c r="H1203" s="293">
        <v>1.25</v>
      </c>
      <c r="I1203" s="1207">
        <f t="shared" si="53"/>
        <v>254</v>
      </c>
      <c r="J1203" s="1167">
        <v>3</v>
      </c>
      <c r="K1203" s="1207">
        <f t="shared" si="54"/>
        <v>611</v>
      </c>
    </row>
    <row r="1204" spans="2:11" x14ac:dyDescent="0.3">
      <c r="B1204" s="253"/>
      <c r="C1204" s="255"/>
      <c r="D1204" s="277">
        <v>1887</v>
      </c>
      <c r="E1204" s="278" t="s">
        <v>1373</v>
      </c>
      <c r="F1204" s="279" t="s">
        <v>1374</v>
      </c>
      <c r="G1204" s="308"/>
      <c r="H1204" s="293">
        <v>1.25</v>
      </c>
      <c r="I1204" s="1207">
        <f t="shared" si="53"/>
        <v>254</v>
      </c>
      <c r="J1204" s="1167">
        <v>5</v>
      </c>
      <c r="K1204" s="1207">
        <f t="shared" si="54"/>
        <v>1018</v>
      </c>
    </row>
    <row r="1205" spans="2:11" ht="39.6" x14ac:dyDescent="0.3">
      <c r="B1205" s="253"/>
      <c r="C1205" s="255"/>
      <c r="D1205" s="277">
        <v>7383</v>
      </c>
      <c r="E1205" s="278" t="s">
        <v>3517</v>
      </c>
      <c r="F1205" s="823" t="s">
        <v>3516</v>
      </c>
      <c r="G1205" s="308"/>
      <c r="H1205" s="293"/>
      <c r="I1205" s="1207" t="str">
        <f t="shared" si="53"/>
        <v/>
      </c>
      <c r="J1205" s="1167"/>
      <c r="K1205" s="1207" t="str">
        <f t="shared" si="54"/>
        <v/>
      </c>
    </row>
    <row r="1206" spans="2:11" ht="26.4" x14ac:dyDescent="0.3">
      <c r="B1206" s="253"/>
      <c r="C1206" s="266"/>
      <c r="D1206" s="277"/>
      <c r="E1206" s="778" t="s">
        <v>3546</v>
      </c>
      <c r="F1206" s="824"/>
      <c r="G1206" s="308"/>
      <c r="H1206" s="293">
        <v>1.25</v>
      </c>
      <c r="I1206" s="1207">
        <f t="shared" si="53"/>
        <v>254</v>
      </c>
      <c r="J1206" s="1167">
        <v>5</v>
      </c>
      <c r="K1206" s="1207">
        <f t="shared" si="54"/>
        <v>1018</v>
      </c>
    </row>
    <row r="1207" spans="2:11" ht="26.4" x14ac:dyDescent="0.3">
      <c r="B1207" s="253"/>
      <c r="C1207" s="266"/>
      <c r="D1207" s="277"/>
      <c r="E1207" s="778" t="s">
        <v>3518</v>
      </c>
      <c r="F1207" s="825"/>
      <c r="G1207" s="308"/>
      <c r="H1207" s="293">
        <v>3.25</v>
      </c>
      <c r="I1207" s="1207">
        <f t="shared" si="53"/>
        <v>661</v>
      </c>
      <c r="J1207" s="1167">
        <v>15</v>
      </c>
      <c r="K1207" s="1207">
        <f t="shared" si="54"/>
        <v>3053</v>
      </c>
    </row>
    <row r="1208" spans="2:11" x14ac:dyDescent="0.3">
      <c r="B1208" s="253"/>
      <c r="C1208" s="255"/>
      <c r="D1208" s="277">
        <v>1888</v>
      </c>
      <c r="E1208" s="278" t="s">
        <v>1375</v>
      </c>
      <c r="F1208" s="279" t="s">
        <v>1376</v>
      </c>
      <c r="G1208" s="308"/>
      <c r="H1208" s="1168">
        <v>2</v>
      </c>
      <c r="I1208" s="1207">
        <f t="shared" si="53"/>
        <v>407</v>
      </c>
      <c r="J1208" s="1167">
        <v>10</v>
      </c>
      <c r="K1208" s="1207">
        <f t="shared" si="54"/>
        <v>2035</v>
      </c>
    </row>
    <row r="1209" spans="2:11" ht="26.4" x14ac:dyDescent="0.3">
      <c r="B1209" s="253"/>
      <c r="C1209" s="255"/>
      <c r="D1209" s="277">
        <v>2610</v>
      </c>
      <c r="E1209" s="278" t="s">
        <v>3260</v>
      </c>
      <c r="F1209" s="279" t="s">
        <v>3176</v>
      </c>
      <c r="G1209" s="308"/>
      <c r="H1209" s="1168">
        <v>3</v>
      </c>
      <c r="I1209" s="1207">
        <f t="shared" si="53"/>
        <v>611</v>
      </c>
      <c r="J1209" s="1167">
        <v>10</v>
      </c>
      <c r="K1209" s="1207">
        <f t="shared" si="54"/>
        <v>2035</v>
      </c>
    </row>
    <row r="1210" spans="2:11" ht="26.4" x14ac:dyDescent="0.3">
      <c r="B1210" s="253"/>
      <c r="C1210" s="255"/>
      <c r="D1210" s="277">
        <v>2611</v>
      </c>
      <c r="E1210" s="278" t="s">
        <v>3177</v>
      </c>
      <c r="F1210" s="279" t="s">
        <v>3178</v>
      </c>
      <c r="G1210" s="308"/>
      <c r="H1210" s="1168">
        <v>3</v>
      </c>
      <c r="I1210" s="1207">
        <f t="shared" si="53"/>
        <v>611</v>
      </c>
      <c r="J1210" s="1167">
        <v>10</v>
      </c>
      <c r="K1210" s="1207">
        <f t="shared" si="54"/>
        <v>2035</v>
      </c>
    </row>
    <row r="1211" spans="2:11" ht="26.4" x14ac:dyDescent="0.3">
      <c r="B1211" s="253"/>
      <c r="C1211" s="255"/>
      <c r="D1211" s="277">
        <v>2612</v>
      </c>
      <c r="E1211" s="278" t="s">
        <v>3179</v>
      </c>
      <c r="F1211" s="279" t="s">
        <v>3180</v>
      </c>
      <c r="G1211" s="308"/>
      <c r="H1211" s="1168">
        <v>3</v>
      </c>
      <c r="I1211" s="1207">
        <f t="shared" si="53"/>
        <v>611</v>
      </c>
      <c r="J1211" s="1167">
        <v>10</v>
      </c>
      <c r="K1211" s="1207">
        <f t="shared" si="54"/>
        <v>2035</v>
      </c>
    </row>
    <row r="1212" spans="2:11" ht="26.4" x14ac:dyDescent="0.3">
      <c r="B1212" s="258"/>
      <c r="C1212" s="256"/>
      <c r="D1212" s="277">
        <v>2613</v>
      </c>
      <c r="E1212" s="278" t="s">
        <v>3181</v>
      </c>
      <c r="F1212" s="279" t="s">
        <v>3182</v>
      </c>
      <c r="G1212" s="308"/>
      <c r="H1212" s="1168">
        <v>3</v>
      </c>
      <c r="I1212" s="1207">
        <f t="shared" si="53"/>
        <v>611</v>
      </c>
      <c r="J1212" s="1167">
        <v>10</v>
      </c>
      <c r="K1212" s="1207">
        <f t="shared" si="54"/>
        <v>2035</v>
      </c>
    </row>
    <row r="1213" spans="2:11" ht="19.95" customHeight="1" x14ac:dyDescent="0.3">
      <c r="B1213" s="357" t="s">
        <v>3561</v>
      </c>
      <c r="C1213" s="174"/>
      <c r="D1213" s="175"/>
      <c r="E1213" s="174"/>
      <c r="F1213" s="311"/>
      <c r="G1213" s="309"/>
      <c r="H1213" s="294"/>
      <c r="I1213" s="176"/>
      <c r="J1213" s="177"/>
      <c r="K1213" s="178"/>
    </row>
    <row r="1214" spans="2:11" ht="26.4" x14ac:dyDescent="0.3">
      <c r="B1214" s="264"/>
      <c r="C1214" s="254"/>
      <c r="D1214" s="273" t="s">
        <v>62</v>
      </c>
      <c r="E1214" s="274" t="s">
        <v>1377</v>
      </c>
      <c r="F1214" s="275" t="s">
        <v>38</v>
      </c>
      <c r="G1214" s="310"/>
      <c r="H1214" s="295"/>
      <c r="I1214" s="1208"/>
      <c r="J1214" s="1165">
        <v>6</v>
      </c>
      <c r="K1214" s="1209">
        <f t="shared" si="54"/>
        <v>1221</v>
      </c>
    </row>
    <row r="1215" spans="2:11" ht="92.4" x14ac:dyDescent="0.3">
      <c r="B1215" s="253"/>
      <c r="C1215" s="255"/>
      <c r="D1215" s="273" t="s">
        <v>62</v>
      </c>
      <c r="E1215" s="274" t="s">
        <v>1378</v>
      </c>
      <c r="F1215" s="275" t="s">
        <v>1379</v>
      </c>
      <c r="G1215" s="310"/>
      <c r="H1215" s="295"/>
      <c r="I1215" s="1208"/>
      <c r="J1215" s="1165">
        <v>6</v>
      </c>
      <c r="K1215" s="1209">
        <f t="shared" si="54"/>
        <v>1221</v>
      </c>
    </row>
    <row r="1216" spans="2:11" ht="26.4" x14ac:dyDescent="0.3">
      <c r="B1216" s="253"/>
      <c r="C1216" s="255"/>
      <c r="D1216" s="273" t="s">
        <v>62</v>
      </c>
      <c r="E1216" s="274" t="s">
        <v>1380</v>
      </c>
      <c r="F1216" s="275" t="s">
        <v>40</v>
      </c>
      <c r="G1216" s="310"/>
      <c r="H1216" s="295"/>
      <c r="I1216" s="1208"/>
      <c r="J1216" s="1165">
        <v>6</v>
      </c>
      <c r="K1216" s="1209">
        <f t="shared" si="54"/>
        <v>1221</v>
      </c>
    </row>
    <row r="1217" spans="2:11" ht="26.4" x14ac:dyDescent="0.3">
      <c r="B1217" s="253"/>
      <c r="C1217" s="255"/>
      <c r="D1217" s="273">
        <v>7394</v>
      </c>
      <c r="E1217" s="276" t="s">
        <v>1381</v>
      </c>
      <c r="F1217" s="275">
        <v>27</v>
      </c>
      <c r="G1217" s="310"/>
      <c r="H1217" s="1169">
        <v>1</v>
      </c>
      <c r="I1217" s="1208">
        <f t="shared" si="52"/>
        <v>204</v>
      </c>
      <c r="J1217" s="1166">
        <v>2</v>
      </c>
      <c r="K1217" s="1208">
        <f t="shared" si="54"/>
        <v>407</v>
      </c>
    </row>
    <row r="1218" spans="2:11" x14ac:dyDescent="0.3">
      <c r="B1218" s="253"/>
      <c r="C1218" s="255"/>
      <c r="D1218" s="273">
        <v>7395</v>
      </c>
      <c r="E1218" s="276" t="s">
        <v>1382</v>
      </c>
      <c r="F1218" s="275" t="s">
        <v>1188</v>
      </c>
      <c r="G1218" s="310"/>
      <c r="H1218" s="1169">
        <v>1</v>
      </c>
      <c r="I1218" s="1208">
        <f t="shared" si="52"/>
        <v>204</v>
      </c>
      <c r="J1218" s="1166">
        <v>2</v>
      </c>
      <c r="K1218" s="1208">
        <f t="shared" si="54"/>
        <v>407</v>
      </c>
    </row>
    <row r="1219" spans="2:11" ht="26.4" x14ac:dyDescent="0.3">
      <c r="B1219" s="253"/>
      <c r="C1219" s="255"/>
      <c r="D1219" s="273" t="s">
        <v>62</v>
      </c>
      <c r="E1219" s="274" t="s">
        <v>1383</v>
      </c>
      <c r="F1219" s="275" t="s">
        <v>1384</v>
      </c>
      <c r="G1219" s="310"/>
      <c r="H1219" s="295"/>
      <c r="I1219" s="1208"/>
      <c r="J1219" s="1165">
        <v>2</v>
      </c>
      <c r="K1219" s="1209">
        <f t="shared" si="54"/>
        <v>407</v>
      </c>
    </row>
    <row r="1220" spans="2:11" x14ac:dyDescent="0.3">
      <c r="B1220" s="253"/>
      <c r="C1220" s="255"/>
      <c r="D1220" s="273" t="s">
        <v>62</v>
      </c>
      <c r="E1220" s="274" t="s">
        <v>1385</v>
      </c>
      <c r="F1220" s="275" t="s">
        <v>1386</v>
      </c>
      <c r="G1220" s="310"/>
      <c r="H1220" s="295"/>
      <c r="I1220" s="1208"/>
      <c r="J1220" s="1165">
        <v>2</v>
      </c>
      <c r="K1220" s="1209">
        <f t="shared" si="54"/>
        <v>407</v>
      </c>
    </row>
    <row r="1221" spans="2:11" x14ac:dyDescent="0.3">
      <c r="B1221" s="253"/>
      <c r="C1221" s="255"/>
      <c r="D1221" s="273" t="s">
        <v>62</v>
      </c>
      <c r="E1221" s="274" t="s">
        <v>1387</v>
      </c>
      <c r="F1221" s="275" t="s">
        <v>1388</v>
      </c>
      <c r="G1221" s="310"/>
      <c r="H1221" s="295"/>
      <c r="I1221" s="1208"/>
      <c r="J1221" s="1165">
        <v>2</v>
      </c>
      <c r="K1221" s="1209">
        <f t="shared" si="54"/>
        <v>407</v>
      </c>
    </row>
    <row r="1222" spans="2:11" x14ac:dyDescent="0.3">
      <c r="B1222" s="253"/>
      <c r="C1222" s="255"/>
      <c r="D1222" s="273">
        <v>7396</v>
      </c>
      <c r="E1222" s="276" t="s">
        <v>1389</v>
      </c>
      <c r="F1222" s="275" t="s">
        <v>1191</v>
      </c>
      <c r="G1222" s="310"/>
      <c r="H1222" s="1169">
        <v>1</v>
      </c>
      <c r="I1222" s="1208">
        <f t="shared" si="52"/>
        <v>204</v>
      </c>
      <c r="J1222" s="1166">
        <v>2</v>
      </c>
      <c r="K1222" s="1208">
        <f t="shared" si="54"/>
        <v>407</v>
      </c>
    </row>
    <row r="1223" spans="2:11" ht="26.4" x14ac:dyDescent="0.3">
      <c r="B1223" s="253"/>
      <c r="C1223" s="255"/>
      <c r="D1223" s="273" t="s">
        <v>62</v>
      </c>
      <c r="E1223" s="274" t="s">
        <v>3027</v>
      </c>
      <c r="F1223" s="275" t="s">
        <v>158</v>
      </c>
      <c r="G1223" s="310"/>
      <c r="H1223" s="295"/>
      <c r="I1223" s="1208"/>
      <c r="J1223" s="1165">
        <v>2</v>
      </c>
      <c r="K1223" s="1209">
        <f t="shared" si="54"/>
        <v>407</v>
      </c>
    </row>
    <row r="1224" spans="2:11" x14ac:dyDescent="0.3">
      <c r="B1224" s="253"/>
      <c r="C1224" s="255"/>
      <c r="D1224" s="273" t="s">
        <v>62</v>
      </c>
      <c r="E1224" s="274" t="s">
        <v>3028</v>
      </c>
      <c r="F1224" s="275" t="s">
        <v>160</v>
      </c>
      <c r="G1224" s="310"/>
      <c r="H1224" s="295"/>
      <c r="I1224" s="1208"/>
      <c r="J1224" s="1165">
        <v>2</v>
      </c>
      <c r="K1224" s="1209">
        <f t="shared" si="54"/>
        <v>407</v>
      </c>
    </row>
    <row r="1225" spans="2:11" x14ac:dyDescent="0.3">
      <c r="B1225" s="253"/>
      <c r="C1225" s="255"/>
      <c r="D1225" s="273" t="s">
        <v>62</v>
      </c>
      <c r="E1225" s="274" t="s">
        <v>3030</v>
      </c>
      <c r="F1225" s="275" t="s">
        <v>3029</v>
      </c>
      <c r="G1225" s="310"/>
      <c r="H1225" s="295"/>
      <c r="I1225" s="1208"/>
      <c r="J1225" s="1165">
        <v>2</v>
      </c>
      <c r="K1225" s="1209">
        <f t="shared" si="54"/>
        <v>407</v>
      </c>
    </row>
    <row r="1226" spans="2:11" ht="66" x14ac:dyDescent="0.3">
      <c r="B1226" s="258"/>
      <c r="C1226" s="256"/>
      <c r="D1226" s="273" t="s">
        <v>62</v>
      </c>
      <c r="E1226" s="274" t="s">
        <v>3031</v>
      </c>
      <c r="F1226" s="275">
        <v>37</v>
      </c>
      <c r="G1226" s="310"/>
      <c r="H1226" s="295"/>
      <c r="I1226" s="1208"/>
      <c r="J1226" s="1165">
        <v>3</v>
      </c>
      <c r="K1226" s="1209">
        <f>IF($J1226="","",IFERROR(ROUND($J1226*PenaltyUnit,0), J1226))</f>
        <v>611</v>
      </c>
    </row>
    <row r="1227" spans="2:11" ht="19.95" customHeight="1" x14ac:dyDescent="0.3">
      <c r="B1227" s="358" t="s">
        <v>1390</v>
      </c>
      <c r="C1227" s="359"/>
      <c r="D1227" s="360"/>
      <c r="E1227" s="361"/>
      <c r="F1227" s="362"/>
      <c r="G1227" s="363"/>
      <c r="H1227" s="364"/>
      <c r="I1227" s="365"/>
      <c r="J1227" s="366"/>
      <c r="K1227" s="367"/>
    </row>
    <row r="1228" spans="2:11" ht="19.95" customHeight="1" x14ac:dyDescent="0.3">
      <c r="B1228" s="638"/>
      <c r="C1228" s="826" t="s">
        <v>870</v>
      </c>
      <c r="D1228" s="827"/>
      <c r="E1228" s="827"/>
      <c r="F1228" s="827"/>
      <c r="G1228" s="827"/>
      <c r="H1228" s="827"/>
      <c r="I1228" s="827"/>
      <c r="J1228" s="827"/>
      <c r="K1228" s="828"/>
    </row>
    <row r="1229" spans="2:11" ht="26.4" x14ac:dyDescent="0.3">
      <c r="B1229" s="639"/>
      <c r="C1229" s="265"/>
      <c r="D1229" s="179">
        <v>806</v>
      </c>
      <c r="E1229" s="88" t="s">
        <v>1391</v>
      </c>
      <c r="F1229" s="183" t="s">
        <v>1032</v>
      </c>
      <c r="G1229" s="185"/>
      <c r="H1229" s="282">
        <v>0.6</v>
      </c>
      <c r="I1229" s="1192">
        <f t="shared" si="52"/>
        <v>122</v>
      </c>
      <c r="J1229" s="1164">
        <v>20</v>
      </c>
      <c r="K1229" s="1192">
        <f t="shared" ref="K1229" si="55">IF($J1229="","",IFERROR(ROUND($J1229*PenaltyUnit,0), J1229))</f>
        <v>4070</v>
      </c>
    </row>
    <row r="1230" spans="2:11" ht="15" customHeight="1" x14ac:dyDescent="0.3"/>
  </sheetData>
  <mergeCells count="41">
    <mergeCell ref="C984:K984"/>
    <mergeCell ref="C1228:K1228"/>
    <mergeCell ref="C1198:K1198"/>
    <mergeCell ref="C1170:K1170"/>
    <mergeCell ref="C1156:K1156"/>
    <mergeCell ref="C1149:K1149"/>
    <mergeCell ref="C1126:K1126"/>
    <mergeCell ref="C542:K542"/>
    <mergeCell ref="C983:K983"/>
    <mergeCell ref="C605:K605"/>
    <mergeCell ref="C622:K622"/>
    <mergeCell ref="C643:K643"/>
    <mergeCell ref="C676:K676"/>
    <mergeCell ref="C689:K689"/>
    <mergeCell ref="C801:K801"/>
    <mergeCell ref="C852:K852"/>
    <mergeCell ref="C868:K868"/>
    <mergeCell ref="C902:K902"/>
    <mergeCell ref="C944:K944"/>
    <mergeCell ref="C964:K964"/>
    <mergeCell ref="C457:K457"/>
    <mergeCell ref="C464:K464"/>
    <mergeCell ref="C473:K473"/>
    <mergeCell ref="C488:K488"/>
    <mergeCell ref="C528:K528"/>
    <mergeCell ref="B1:K1"/>
    <mergeCell ref="B7:K7"/>
    <mergeCell ref="B8:K8"/>
    <mergeCell ref="F1205:F1207"/>
    <mergeCell ref="C12:K12"/>
    <mergeCell ref="C31:K31"/>
    <mergeCell ref="C41:K41"/>
    <mergeCell ref="C68:K68"/>
    <mergeCell ref="C201:K201"/>
    <mergeCell ref="C246:K246"/>
    <mergeCell ref="C552:K552"/>
    <mergeCell ref="C284:K284"/>
    <mergeCell ref="C339:K339"/>
    <mergeCell ref="C370:K370"/>
    <mergeCell ref="C387:K387"/>
    <mergeCell ref="C427:K427"/>
  </mergeCells>
  <pageMargins left="0.7" right="0.7" top="0.75" bottom="0.75" header="0.3" footer="0.3"/>
  <ignoredErrors>
    <ignoredError sqref="K9"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E06A0-0E45-4C9E-8EA1-987CA4124C28}">
  <sheetPr>
    <pageSetUpPr fitToPage="1"/>
  </sheetPr>
  <dimension ref="A1:H137"/>
  <sheetViews>
    <sheetView zoomScaleNormal="100" workbookViewId="0">
      <selection activeCell="C18" sqref="C18"/>
    </sheetView>
  </sheetViews>
  <sheetFormatPr defaultColWidth="0" defaultRowHeight="14.4" zeroHeight="1" x14ac:dyDescent="0.3"/>
  <cols>
    <col min="1" max="1" width="5.6640625" style="437" customWidth="1"/>
    <col min="2" max="2" width="91.44140625" style="437" customWidth="1"/>
    <col min="3" max="3" width="26.109375" style="437" bestFit="1" customWidth="1"/>
    <col min="4" max="4" width="18.88671875" style="437" customWidth="1"/>
    <col min="5" max="6" width="14.6640625" style="437" customWidth="1"/>
    <col min="7" max="7" width="5.6640625" style="437" customWidth="1"/>
    <col min="8" max="8" width="54.109375" style="437" hidden="1" customWidth="1"/>
    <col min="9" max="16384" width="8.88671875" style="437" hidden="1"/>
  </cols>
  <sheetData>
    <row r="1" spans="2:8" s="640" customFormat="1" ht="19.95" customHeight="1" x14ac:dyDescent="0.3">
      <c r="B1" s="822" t="s">
        <v>3549</v>
      </c>
      <c r="C1" s="822"/>
      <c r="D1" s="822"/>
      <c r="E1" s="822"/>
      <c r="F1" s="822"/>
      <c r="G1" s="169"/>
      <c r="H1" s="170"/>
    </row>
    <row r="2" spans="2:8" s="640" customFormat="1" ht="15" customHeight="1" x14ac:dyDescent="0.3">
      <c r="B2" s="149"/>
      <c r="C2" s="149"/>
      <c r="D2" s="149"/>
      <c r="E2" s="149"/>
      <c r="F2" s="149"/>
      <c r="G2" s="169"/>
      <c r="H2" s="170"/>
    </row>
    <row r="3" spans="2:8" s="640" customFormat="1" ht="15" customHeight="1" x14ac:dyDescent="0.3">
      <c r="B3" s="821" t="str">
        <f>"In accordance with the Monetary Units Act 2004, the value for "&amp;FinYear&amp;" is:"</f>
        <v>In accordance with the Monetary Units Act 2004, the value for 2025-2026 is:</v>
      </c>
      <c r="C3" s="821"/>
      <c r="D3" s="171"/>
      <c r="E3" s="155"/>
      <c r="F3" s="155"/>
      <c r="G3" s="166"/>
      <c r="H3" s="170"/>
    </row>
    <row r="4" spans="2:8" s="640" customFormat="1" ht="15" customHeight="1" x14ac:dyDescent="0.3">
      <c r="B4" s="172"/>
      <c r="C4" s="78" t="s">
        <v>7</v>
      </c>
      <c r="D4" s="222">
        <f>FeeUnit</f>
        <v>16.809999999999999</v>
      </c>
      <c r="E4" s="156"/>
      <c r="F4" s="156"/>
      <c r="G4" s="167"/>
      <c r="H4" s="170"/>
    </row>
    <row r="5" spans="2:8" s="640" customFormat="1" ht="15" customHeight="1" x14ac:dyDescent="0.3">
      <c r="B5" s="172"/>
      <c r="C5" s="78" t="s">
        <v>8</v>
      </c>
      <c r="D5" s="222">
        <f>PenaltyUnit</f>
        <v>203.51</v>
      </c>
      <c r="E5" s="104"/>
      <c r="F5" s="104"/>
      <c r="G5" s="166"/>
      <c r="H5" s="170"/>
    </row>
    <row r="6" spans="2:8" s="640" customFormat="1" ht="15" customHeight="1" x14ac:dyDescent="0.3">
      <c r="B6" s="172"/>
      <c r="C6" s="78"/>
      <c r="D6" s="171"/>
      <c r="E6" s="104"/>
      <c r="F6" s="104"/>
      <c r="G6" s="166"/>
      <c r="H6" s="170"/>
    </row>
    <row r="7" spans="2:8" s="640" customFormat="1" ht="34.950000000000003" customHeight="1" x14ac:dyDescent="0.3">
      <c r="B7" s="797" t="s">
        <v>9</v>
      </c>
      <c r="C7" s="797"/>
      <c r="D7" s="797"/>
      <c r="E7" s="797"/>
      <c r="F7" s="797"/>
      <c r="G7" s="104"/>
      <c r="H7" s="170"/>
    </row>
    <row r="8" spans="2:8" s="640" customFormat="1" ht="34.950000000000003" customHeight="1" x14ac:dyDescent="0.3">
      <c r="B8" s="797" t="s">
        <v>3866</v>
      </c>
      <c r="C8" s="797"/>
      <c r="D8" s="797"/>
      <c r="E8" s="797"/>
      <c r="F8" s="797"/>
      <c r="G8" s="104"/>
      <c r="H8" s="170"/>
    </row>
    <row r="9" spans="2:8" ht="34.950000000000003" customHeight="1" x14ac:dyDescent="0.3">
      <c r="B9" s="873" t="s">
        <v>3066</v>
      </c>
      <c r="C9" s="874"/>
      <c r="D9" s="875"/>
      <c r="E9" s="847" t="str">
        <f>"Fee from 
"&amp;TEXT(StartDate,"dd-MMM-YYYY")</f>
        <v>Fee from 
01-Jul-2025</v>
      </c>
      <c r="F9" s="848"/>
      <c r="G9" s="431"/>
      <c r="H9" s="431"/>
    </row>
    <row r="10" spans="2:8" ht="33" customHeight="1" x14ac:dyDescent="0.3">
      <c r="B10" s="426" t="s">
        <v>3564</v>
      </c>
      <c r="C10" s="427" t="s">
        <v>1392</v>
      </c>
      <c r="D10" s="427" t="s">
        <v>3576</v>
      </c>
      <c r="E10" s="428" t="s">
        <v>3577</v>
      </c>
      <c r="F10" s="429" t="s">
        <v>11</v>
      </c>
      <c r="G10" s="432"/>
      <c r="H10" s="432"/>
    </row>
    <row r="11" spans="2:8" s="640" customFormat="1" ht="30" customHeight="1" x14ac:dyDescent="0.3">
      <c r="B11" s="861" t="s">
        <v>3868</v>
      </c>
      <c r="C11" s="862"/>
      <c r="D11" s="862"/>
      <c r="E11" s="862"/>
      <c r="F11" s="863"/>
      <c r="G11" s="438"/>
      <c r="H11" s="433"/>
    </row>
    <row r="12" spans="2:8" s="640" customFormat="1" ht="19.95" customHeight="1" x14ac:dyDescent="0.3">
      <c r="B12" s="867" t="s">
        <v>3875</v>
      </c>
      <c r="C12" s="868"/>
      <c r="D12" s="868"/>
      <c r="E12" s="868"/>
      <c r="F12" s="869"/>
      <c r="G12" s="438"/>
      <c r="H12" s="433"/>
    </row>
    <row r="13" spans="2:8" ht="39.6" x14ac:dyDescent="0.3">
      <c r="B13" s="229" t="s">
        <v>3067</v>
      </c>
      <c r="C13" s="320"/>
      <c r="D13" s="320" t="s">
        <v>3068</v>
      </c>
      <c r="E13" s="388"/>
      <c r="F13" s="788" t="s">
        <v>4091</v>
      </c>
      <c r="G13" s="439"/>
      <c r="H13" s="434"/>
    </row>
    <row r="14" spans="2:8" x14ac:dyDescent="0.3">
      <c r="B14" s="230" t="s">
        <v>3069</v>
      </c>
      <c r="C14" s="321" t="s">
        <v>1394</v>
      </c>
      <c r="D14" s="321" t="s">
        <v>1396</v>
      </c>
      <c r="E14" s="388">
        <v>7.45</v>
      </c>
      <c r="F14" s="96">
        <f>IF(E14="","",IFERROR(ROUND(E14*FeeUnit,1), E14))</f>
        <v>125.2</v>
      </c>
      <c r="G14" s="439"/>
      <c r="H14" s="434"/>
    </row>
    <row r="15" spans="2:8" ht="39.6" x14ac:dyDescent="0.3">
      <c r="B15" s="230" t="s">
        <v>3070</v>
      </c>
      <c r="C15" s="430"/>
      <c r="D15" s="321" t="s">
        <v>3071</v>
      </c>
      <c r="E15" s="388"/>
      <c r="F15" s="787"/>
      <c r="G15" s="440"/>
      <c r="H15" s="435"/>
    </row>
    <row r="16" spans="2:8" x14ac:dyDescent="0.3">
      <c r="B16" s="230" t="s">
        <v>1393</v>
      </c>
      <c r="C16" s="321" t="s">
        <v>1394</v>
      </c>
      <c r="D16" s="321" t="s">
        <v>1395</v>
      </c>
      <c r="E16" s="388">
        <v>5.59</v>
      </c>
      <c r="F16" s="96">
        <f>IF(E16="","",IFERROR(ROUND(E16*FeeUnit,1), E16))</f>
        <v>94</v>
      </c>
      <c r="G16" s="440"/>
      <c r="H16" s="435"/>
    </row>
    <row r="17" spans="2:8" x14ac:dyDescent="0.3">
      <c r="B17" s="230" t="s">
        <v>1397</v>
      </c>
      <c r="C17" s="321" t="s">
        <v>1394</v>
      </c>
      <c r="D17" s="321" t="s">
        <v>1398</v>
      </c>
      <c r="E17" s="388">
        <v>19.149999999999999</v>
      </c>
      <c r="F17" s="96">
        <f>IF(E17="","",IFERROR(ROUND(E17*FeeUnit,1), E17))</f>
        <v>321.89999999999998</v>
      </c>
      <c r="G17" s="439"/>
      <c r="H17" s="434"/>
    </row>
    <row r="18" spans="2:8" ht="39.6" x14ac:dyDescent="0.3">
      <c r="B18" s="230" t="s">
        <v>3072</v>
      </c>
      <c r="C18" s="321"/>
      <c r="D18" s="321" t="s">
        <v>3073</v>
      </c>
      <c r="E18" s="388"/>
      <c r="F18" s="96">
        <f>MROUND((F16*0.75), 0.1)</f>
        <v>70.5</v>
      </c>
      <c r="G18" s="85"/>
      <c r="H18" s="85"/>
    </row>
    <row r="19" spans="2:8" ht="39.6" x14ac:dyDescent="0.3">
      <c r="B19" s="230" t="s">
        <v>3074</v>
      </c>
      <c r="C19" s="321"/>
      <c r="D19" s="321" t="s">
        <v>3073</v>
      </c>
      <c r="E19" s="388"/>
      <c r="F19" s="96">
        <f>MROUND((F17*0.75), 0.1)</f>
        <v>241.4</v>
      </c>
      <c r="G19" s="95"/>
      <c r="H19" s="95"/>
    </row>
    <row r="20" spans="2:8" ht="39.6" x14ac:dyDescent="0.3">
      <c r="B20" s="230" t="s">
        <v>3075</v>
      </c>
      <c r="C20" s="321"/>
      <c r="D20" s="321" t="s">
        <v>3073</v>
      </c>
      <c r="E20" s="388"/>
      <c r="F20" s="96">
        <f>MROUND((F14*0.75), 0.1)</f>
        <v>93.9</v>
      </c>
      <c r="G20" s="436"/>
      <c r="H20" s="436"/>
    </row>
    <row r="21" spans="2:8" ht="52.8" x14ac:dyDescent="0.3">
      <c r="B21" s="230" t="s">
        <v>3076</v>
      </c>
      <c r="C21" s="321" t="s">
        <v>3077</v>
      </c>
      <c r="D21" s="321" t="s">
        <v>3078</v>
      </c>
      <c r="E21" s="1157" t="s">
        <v>62</v>
      </c>
      <c r="F21" s="96">
        <v>67</v>
      </c>
      <c r="G21" s="95"/>
      <c r="H21" s="95"/>
    </row>
    <row r="22" spans="2:8" ht="52.8" x14ac:dyDescent="0.3">
      <c r="B22" s="230" t="s">
        <v>3079</v>
      </c>
      <c r="C22" s="321" t="s">
        <v>3077</v>
      </c>
      <c r="D22" s="321" t="s">
        <v>3078</v>
      </c>
      <c r="E22" s="1157" t="s">
        <v>62</v>
      </c>
      <c r="F22" s="96">
        <v>34</v>
      </c>
      <c r="G22" s="95"/>
      <c r="H22" s="95"/>
    </row>
    <row r="23" spans="2:8" ht="52.8" x14ac:dyDescent="0.3">
      <c r="B23" s="231" t="s">
        <v>3080</v>
      </c>
      <c r="C23" s="321" t="s">
        <v>3081</v>
      </c>
      <c r="D23" s="321" t="s">
        <v>1399</v>
      </c>
      <c r="E23" s="1157" t="s">
        <v>62</v>
      </c>
      <c r="F23" s="96">
        <v>527</v>
      </c>
      <c r="G23" s="95"/>
      <c r="H23" s="95"/>
    </row>
    <row r="24" spans="2:8" s="640" customFormat="1" ht="19.95" customHeight="1" x14ac:dyDescent="0.3">
      <c r="B24" s="855" t="s">
        <v>3556</v>
      </c>
      <c r="C24" s="856"/>
      <c r="D24" s="856"/>
      <c r="E24" s="856"/>
      <c r="F24" s="857"/>
      <c r="G24" s="169"/>
      <c r="H24" s="169"/>
    </row>
    <row r="25" spans="2:8" s="640" customFormat="1" ht="19.95" customHeight="1" x14ac:dyDescent="0.3">
      <c r="B25" s="849" t="s">
        <v>3869</v>
      </c>
      <c r="C25" s="850"/>
      <c r="D25" s="850"/>
      <c r="E25" s="850"/>
      <c r="F25" s="851"/>
      <c r="G25" s="169"/>
      <c r="H25" s="169"/>
    </row>
    <row r="26" spans="2:8" x14ac:dyDescent="0.3">
      <c r="B26" s="229" t="s">
        <v>1400</v>
      </c>
      <c r="C26" s="320" t="s">
        <v>1401</v>
      </c>
      <c r="D26" s="320" t="s">
        <v>1402</v>
      </c>
      <c r="E26" s="388">
        <v>1.28</v>
      </c>
      <c r="F26" s="96">
        <f t="shared" ref="F26:F58" si="0">IF(E26="","",IFERROR(ROUND(E26*FeeUnit,1), E26))</f>
        <v>21.5</v>
      </c>
      <c r="G26" s="379"/>
      <c r="H26" s="379"/>
    </row>
    <row r="27" spans="2:8" ht="26.4" x14ac:dyDescent="0.3">
      <c r="B27" s="230" t="s">
        <v>3082</v>
      </c>
      <c r="C27" s="321" t="s">
        <v>1403</v>
      </c>
      <c r="D27" s="321" t="s">
        <v>1402</v>
      </c>
      <c r="E27" s="322"/>
      <c r="F27" s="788" t="s">
        <v>4091</v>
      </c>
      <c r="G27" s="379"/>
      <c r="H27" s="379"/>
    </row>
    <row r="28" spans="2:8" x14ac:dyDescent="0.3">
      <c r="B28" s="230" t="s">
        <v>3585</v>
      </c>
      <c r="C28" s="321" t="s">
        <v>3083</v>
      </c>
      <c r="D28" s="321" t="s">
        <v>1402</v>
      </c>
      <c r="E28" s="322">
        <v>1.66</v>
      </c>
      <c r="F28" s="96">
        <f t="shared" si="0"/>
        <v>27.9</v>
      </c>
      <c r="G28" s="379"/>
      <c r="H28" s="379"/>
    </row>
    <row r="29" spans="2:8" ht="26.4" x14ac:dyDescent="0.3">
      <c r="B29" s="230" t="s">
        <v>3084</v>
      </c>
      <c r="C29" s="321" t="s">
        <v>3085</v>
      </c>
      <c r="D29" s="321" t="s">
        <v>1402</v>
      </c>
      <c r="E29" s="322"/>
      <c r="F29" s="788" t="s">
        <v>4091</v>
      </c>
      <c r="G29" s="379"/>
      <c r="H29" s="379"/>
    </row>
    <row r="30" spans="2:8" x14ac:dyDescent="0.3">
      <c r="B30" s="232" t="s">
        <v>3086</v>
      </c>
      <c r="C30" s="321" t="s">
        <v>3087</v>
      </c>
      <c r="D30" s="321" t="s">
        <v>1402</v>
      </c>
      <c r="E30" s="322">
        <v>1.27</v>
      </c>
      <c r="F30" s="96">
        <f t="shared" ref="F30" si="1">IF(E30="","",IFERROR(ROUND(E30*FeeUnit,1), E30))</f>
        <v>21.3</v>
      </c>
      <c r="G30" s="379"/>
      <c r="H30" s="379"/>
    </row>
    <row r="31" spans="2:8" x14ac:dyDescent="0.3">
      <c r="B31" s="232" t="s">
        <v>3088</v>
      </c>
      <c r="C31" s="321" t="s">
        <v>3089</v>
      </c>
      <c r="D31" s="321" t="s">
        <v>1402</v>
      </c>
      <c r="E31" s="322">
        <v>1.37</v>
      </c>
      <c r="F31" s="96">
        <f t="shared" si="0"/>
        <v>23</v>
      </c>
      <c r="G31" s="379"/>
      <c r="H31" s="379"/>
    </row>
    <row r="32" spans="2:8" ht="14.4" customHeight="1" x14ac:dyDescent="0.3">
      <c r="B32" s="232" t="s">
        <v>3090</v>
      </c>
      <c r="C32" s="321" t="s">
        <v>3091</v>
      </c>
      <c r="D32" s="321" t="s">
        <v>1402</v>
      </c>
      <c r="E32" s="322">
        <v>1.37</v>
      </c>
      <c r="F32" s="96">
        <f>IF(E32="","",IFERROR(ROUND(E32*FeeUnit,1), E32))</f>
        <v>23</v>
      </c>
      <c r="G32" s="379"/>
      <c r="H32" s="379"/>
    </row>
    <row r="33" spans="2:8" ht="26.4" x14ac:dyDescent="0.3">
      <c r="B33" s="230" t="s">
        <v>1404</v>
      </c>
      <c r="C33" s="321" t="s">
        <v>1405</v>
      </c>
      <c r="D33" s="321" t="s">
        <v>1402</v>
      </c>
      <c r="E33" s="322">
        <v>3.08</v>
      </c>
      <c r="F33" s="96">
        <f t="shared" si="0"/>
        <v>51.8</v>
      </c>
      <c r="G33" s="379"/>
      <c r="H33" s="379"/>
    </row>
    <row r="34" spans="2:8" ht="14.4" customHeight="1" x14ac:dyDescent="0.3">
      <c r="B34" s="230" t="s">
        <v>1406</v>
      </c>
      <c r="C34" s="321" t="s">
        <v>1407</v>
      </c>
      <c r="D34" s="321" t="s">
        <v>1402</v>
      </c>
      <c r="E34" s="322">
        <v>3.36</v>
      </c>
      <c r="F34" s="96">
        <f t="shared" si="0"/>
        <v>56.5</v>
      </c>
      <c r="G34" s="379"/>
      <c r="H34" s="379"/>
    </row>
    <row r="35" spans="2:8" ht="14.4" customHeight="1" x14ac:dyDescent="0.3">
      <c r="B35" s="230" t="s">
        <v>1408</v>
      </c>
      <c r="C35" s="321" t="s">
        <v>1409</v>
      </c>
      <c r="D35" s="321" t="s">
        <v>1410</v>
      </c>
      <c r="E35" s="322">
        <v>1.28</v>
      </c>
      <c r="F35" s="96">
        <f t="shared" si="0"/>
        <v>21.5</v>
      </c>
      <c r="G35" s="379"/>
      <c r="H35" s="379"/>
    </row>
    <row r="36" spans="2:8" ht="26.4" x14ac:dyDescent="0.3">
      <c r="B36" s="230" t="s">
        <v>1411</v>
      </c>
      <c r="C36" s="321" t="s">
        <v>1412</v>
      </c>
      <c r="D36" s="321" t="s">
        <v>1413</v>
      </c>
      <c r="E36" s="322">
        <v>1.28</v>
      </c>
      <c r="F36" s="96">
        <f t="shared" si="0"/>
        <v>21.5</v>
      </c>
      <c r="G36" s="379"/>
      <c r="H36" s="379"/>
    </row>
    <row r="37" spans="2:8" ht="26.4" x14ac:dyDescent="0.3">
      <c r="B37" s="230" t="s">
        <v>3092</v>
      </c>
      <c r="C37" s="321" t="s">
        <v>1414</v>
      </c>
      <c r="D37" s="321" t="s">
        <v>1415</v>
      </c>
      <c r="E37" s="322"/>
      <c r="F37" s="788" t="s">
        <v>4091</v>
      </c>
      <c r="G37" s="379"/>
      <c r="H37" s="379"/>
    </row>
    <row r="38" spans="2:8" x14ac:dyDescent="0.3">
      <c r="B38" s="230" t="s">
        <v>3093</v>
      </c>
      <c r="C38" s="321" t="s">
        <v>3094</v>
      </c>
      <c r="D38" s="321" t="s">
        <v>1415</v>
      </c>
      <c r="E38" s="322">
        <v>1.7</v>
      </c>
      <c r="F38" s="96">
        <f t="shared" si="0"/>
        <v>28.6</v>
      </c>
      <c r="G38" s="379"/>
      <c r="H38" s="379"/>
    </row>
    <row r="39" spans="2:8" ht="26.4" x14ac:dyDescent="0.3">
      <c r="B39" s="230" t="s">
        <v>3095</v>
      </c>
      <c r="C39" s="321" t="s">
        <v>3096</v>
      </c>
      <c r="D39" s="321" t="s">
        <v>1415</v>
      </c>
      <c r="E39" s="322"/>
      <c r="F39" s="788" t="s">
        <v>4091</v>
      </c>
      <c r="G39" s="379"/>
      <c r="H39" s="379"/>
    </row>
    <row r="40" spans="2:8" x14ac:dyDescent="0.3">
      <c r="B40" s="230" t="s">
        <v>3097</v>
      </c>
      <c r="C40" s="321" t="s">
        <v>3098</v>
      </c>
      <c r="D40" s="321" t="s">
        <v>1415</v>
      </c>
      <c r="E40" s="322">
        <v>1.7</v>
      </c>
      <c r="F40" s="96">
        <f t="shared" ref="F40" si="2">IF(E40="","",IFERROR(ROUND(E40*FeeUnit,1), E40))</f>
        <v>28.6</v>
      </c>
      <c r="G40" s="379"/>
      <c r="H40" s="379"/>
    </row>
    <row r="41" spans="2:8" x14ac:dyDescent="0.3">
      <c r="B41" s="230" t="s">
        <v>3099</v>
      </c>
      <c r="C41" s="321" t="s">
        <v>3100</v>
      </c>
      <c r="D41" s="321" t="s">
        <v>1415</v>
      </c>
      <c r="E41" s="322">
        <v>1.7</v>
      </c>
      <c r="F41" s="96">
        <f t="shared" si="0"/>
        <v>28.6</v>
      </c>
      <c r="G41" s="379"/>
      <c r="H41" s="379"/>
    </row>
    <row r="42" spans="2:8" x14ac:dyDescent="0.3">
      <c r="B42" s="230" t="s">
        <v>1416</v>
      </c>
      <c r="C42" s="321" t="s">
        <v>1417</v>
      </c>
      <c r="D42" s="321" t="s">
        <v>1415</v>
      </c>
      <c r="E42" s="322">
        <v>2.13</v>
      </c>
      <c r="F42" s="96">
        <f t="shared" si="0"/>
        <v>35.799999999999997</v>
      </c>
      <c r="G42" s="379"/>
      <c r="H42" s="379"/>
    </row>
    <row r="43" spans="2:8" x14ac:dyDescent="0.3">
      <c r="B43" s="231" t="s">
        <v>3864</v>
      </c>
      <c r="C43" s="321" t="s">
        <v>1418</v>
      </c>
      <c r="D43" s="321" t="s">
        <v>1419</v>
      </c>
      <c r="E43" s="322">
        <v>1.66</v>
      </c>
      <c r="F43" s="96">
        <f t="shared" si="0"/>
        <v>27.9</v>
      </c>
      <c r="G43" s="379"/>
      <c r="H43" s="379"/>
    </row>
    <row r="44" spans="2:8" x14ac:dyDescent="0.3">
      <c r="B44" s="231" t="s">
        <v>3865</v>
      </c>
      <c r="C44" s="321" t="s">
        <v>1420</v>
      </c>
      <c r="D44" s="321" t="s">
        <v>1419</v>
      </c>
      <c r="E44" s="322">
        <v>1.66</v>
      </c>
      <c r="F44" s="96">
        <f t="shared" si="0"/>
        <v>27.9</v>
      </c>
      <c r="G44" s="379"/>
      <c r="H44" s="379"/>
    </row>
    <row r="45" spans="2:8" x14ac:dyDescent="0.3">
      <c r="B45" s="230" t="s">
        <v>1421</v>
      </c>
      <c r="C45" s="321" t="s">
        <v>1422</v>
      </c>
      <c r="D45" s="321" t="s">
        <v>1144</v>
      </c>
      <c r="E45" s="322">
        <v>4.16</v>
      </c>
      <c r="F45" s="96">
        <f t="shared" si="0"/>
        <v>69.900000000000006</v>
      </c>
      <c r="G45" s="379"/>
      <c r="H45" s="379"/>
    </row>
    <row r="46" spans="2:8" x14ac:dyDescent="0.3">
      <c r="B46" s="230" t="s">
        <v>1423</v>
      </c>
      <c r="C46" s="321" t="s">
        <v>1424</v>
      </c>
      <c r="D46" s="321">
        <v>106</v>
      </c>
      <c r="E46" s="382">
        <v>1.4</v>
      </c>
      <c r="F46" s="96">
        <f t="shared" si="0"/>
        <v>23.5</v>
      </c>
      <c r="G46" s="379"/>
      <c r="H46" s="379"/>
    </row>
    <row r="47" spans="2:8" x14ac:dyDescent="0.3">
      <c r="B47" s="230" t="s">
        <v>1425</v>
      </c>
      <c r="C47" s="321" t="s">
        <v>1426</v>
      </c>
      <c r="D47" s="321" t="s">
        <v>1427</v>
      </c>
      <c r="E47" s="382">
        <v>2.5</v>
      </c>
      <c r="F47" s="96">
        <f t="shared" si="0"/>
        <v>42</v>
      </c>
      <c r="G47" s="379"/>
      <c r="H47" s="379"/>
    </row>
    <row r="48" spans="2:8" x14ac:dyDescent="0.3">
      <c r="B48" s="230" t="s">
        <v>1428</v>
      </c>
      <c r="C48" s="321" t="s">
        <v>1429</v>
      </c>
      <c r="D48" s="321" t="s">
        <v>1427</v>
      </c>
      <c r="E48" s="382">
        <v>1.25</v>
      </c>
      <c r="F48" s="96">
        <f t="shared" si="0"/>
        <v>21</v>
      </c>
      <c r="G48" s="379"/>
      <c r="H48" s="379"/>
    </row>
    <row r="49" spans="2:8" x14ac:dyDescent="0.3">
      <c r="B49" s="230" t="s">
        <v>1430</v>
      </c>
      <c r="C49" s="321" t="s">
        <v>1431</v>
      </c>
      <c r="D49" s="321" t="s">
        <v>1432</v>
      </c>
      <c r="E49" s="382">
        <v>1.28</v>
      </c>
      <c r="F49" s="96">
        <f t="shared" si="0"/>
        <v>21.5</v>
      </c>
      <c r="G49" s="379"/>
      <c r="H49" s="379"/>
    </row>
    <row r="50" spans="2:8" ht="19.95" customHeight="1" x14ac:dyDescent="0.3">
      <c r="B50" s="849" t="s">
        <v>3870</v>
      </c>
      <c r="C50" s="850"/>
      <c r="D50" s="850"/>
      <c r="E50" s="850"/>
      <c r="F50" s="851"/>
      <c r="G50" s="169"/>
      <c r="H50" s="169"/>
    </row>
    <row r="51" spans="2:8" x14ac:dyDescent="0.3">
      <c r="B51" s="231" t="s">
        <v>1433</v>
      </c>
      <c r="C51" s="21" t="s">
        <v>1434</v>
      </c>
      <c r="D51" s="21">
        <v>107</v>
      </c>
      <c r="E51" s="46">
        <v>0.65</v>
      </c>
      <c r="F51" s="96">
        <f t="shared" si="0"/>
        <v>10.9</v>
      </c>
      <c r="G51" s="95"/>
    </row>
    <row r="52" spans="2:8" x14ac:dyDescent="0.3">
      <c r="B52" s="231" t="s">
        <v>1435</v>
      </c>
      <c r="C52" s="21" t="s">
        <v>1436</v>
      </c>
      <c r="D52" s="21">
        <v>107</v>
      </c>
      <c r="E52" s="46">
        <v>0.65</v>
      </c>
      <c r="F52" s="96">
        <f t="shared" si="0"/>
        <v>10.9</v>
      </c>
      <c r="G52" s="95"/>
    </row>
    <row r="53" spans="2:8" x14ac:dyDescent="0.3">
      <c r="B53" s="231" t="s">
        <v>1437</v>
      </c>
      <c r="C53" s="21" t="s">
        <v>1438</v>
      </c>
      <c r="D53" s="21">
        <v>107</v>
      </c>
      <c r="E53" s="46">
        <v>1.3</v>
      </c>
      <c r="F53" s="96">
        <f t="shared" si="0"/>
        <v>21.9</v>
      </c>
      <c r="G53" s="95"/>
    </row>
    <row r="54" spans="2:8" ht="19.95" customHeight="1" x14ac:dyDescent="0.3">
      <c r="B54" s="858" t="s">
        <v>3578</v>
      </c>
      <c r="C54" s="859"/>
      <c r="D54" s="859"/>
      <c r="E54" s="859"/>
      <c r="F54" s="860"/>
      <c r="G54" s="169"/>
      <c r="H54" s="169"/>
    </row>
    <row r="55" spans="2:8" x14ac:dyDescent="0.3">
      <c r="B55" s="231" t="s">
        <v>1439</v>
      </c>
      <c r="C55" s="321" t="s">
        <v>1440</v>
      </c>
      <c r="D55" s="321" t="s">
        <v>1441</v>
      </c>
      <c r="E55" s="382">
        <v>36</v>
      </c>
      <c r="F55" s="96">
        <f t="shared" si="0"/>
        <v>605.20000000000005</v>
      </c>
      <c r="G55" s="95"/>
      <c r="H55" s="95"/>
    </row>
    <row r="56" spans="2:8" s="640" customFormat="1" ht="30" customHeight="1" x14ac:dyDescent="0.3">
      <c r="B56" s="861" t="s">
        <v>3871</v>
      </c>
      <c r="C56" s="862"/>
      <c r="D56" s="862"/>
      <c r="E56" s="862"/>
      <c r="F56" s="863"/>
      <c r="G56" s="169"/>
      <c r="H56" s="169"/>
    </row>
    <row r="57" spans="2:8" ht="19.95" customHeight="1" x14ac:dyDescent="0.3">
      <c r="B57" s="870" t="s">
        <v>3558</v>
      </c>
      <c r="C57" s="871"/>
      <c r="D57" s="871"/>
      <c r="E57" s="871"/>
      <c r="F57" s="872"/>
      <c r="G57" s="169"/>
      <c r="H57" s="169"/>
    </row>
    <row r="58" spans="2:8" ht="14.4" customHeight="1" x14ac:dyDescent="0.3">
      <c r="B58" s="231" t="s">
        <v>1442</v>
      </c>
      <c r="C58" s="383" t="s">
        <v>1443</v>
      </c>
      <c r="D58" s="321" t="s">
        <v>44</v>
      </c>
      <c r="E58" s="322">
        <v>20.420000000000002</v>
      </c>
      <c r="F58" s="96">
        <f t="shared" si="0"/>
        <v>343.3</v>
      </c>
      <c r="G58" s="95"/>
      <c r="H58" s="95"/>
    </row>
    <row r="59" spans="2:8" s="640" customFormat="1" ht="19.95" customHeight="1" x14ac:dyDescent="0.3">
      <c r="B59" s="864" t="s">
        <v>3557</v>
      </c>
      <c r="C59" s="865"/>
      <c r="D59" s="865"/>
      <c r="E59" s="865"/>
      <c r="F59" s="866"/>
      <c r="G59" s="169"/>
      <c r="H59" s="169"/>
    </row>
    <row r="60" spans="2:8" s="640" customFormat="1" ht="19.95" customHeight="1" x14ac:dyDescent="0.3">
      <c r="B60" s="849" t="s">
        <v>3867</v>
      </c>
      <c r="C60" s="850"/>
      <c r="D60" s="850"/>
      <c r="E60" s="850"/>
      <c r="F60" s="851"/>
      <c r="G60" s="169"/>
      <c r="H60" s="169"/>
    </row>
    <row r="61" spans="2:8" x14ac:dyDescent="0.3">
      <c r="B61" s="231" t="s">
        <v>1444</v>
      </c>
      <c r="C61" s="321" t="s">
        <v>3101</v>
      </c>
      <c r="D61" s="321">
        <v>116</v>
      </c>
      <c r="E61" s="322">
        <v>0.63</v>
      </c>
      <c r="F61" s="96">
        <f t="shared" ref="F61" si="3">IF(E61="","",IFERROR(ROUND(E61*FeeUnit,1), E61))</f>
        <v>10.6</v>
      </c>
      <c r="G61" s="95"/>
    </row>
    <row r="62" spans="2:8" ht="14.4" customHeight="1" x14ac:dyDescent="0.3">
      <c r="B62" s="378" t="s">
        <v>3217</v>
      </c>
      <c r="C62" s="379"/>
      <c r="D62" s="379"/>
      <c r="E62" s="379"/>
      <c r="F62" s="380"/>
      <c r="G62" s="95"/>
      <c r="H62" s="95"/>
    </row>
    <row r="63" spans="2:8" ht="14.4" customHeight="1" x14ac:dyDescent="0.3">
      <c r="B63" s="445" t="s">
        <v>3221</v>
      </c>
      <c r="C63" s="321" t="s">
        <v>3218</v>
      </c>
      <c r="D63" s="321" t="s">
        <v>3216</v>
      </c>
      <c r="E63" s="322"/>
      <c r="F63" s="788" t="s">
        <v>1489</v>
      </c>
      <c r="G63" s="95"/>
      <c r="H63" s="95"/>
    </row>
    <row r="64" spans="2:8" ht="14.4" customHeight="1" x14ac:dyDescent="0.3">
      <c r="B64" s="446" t="s">
        <v>3219</v>
      </c>
      <c r="C64" s="321" t="s">
        <v>3220</v>
      </c>
      <c r="D64" s="321" t="s">
        <v>3216</v>
      </c>
      <c r="E64" s="381"/>
      <c r="F64" s="788" t="s">
        <v>1489</v>
      </c>
      <c r="G64" s="95"/>
      <c r="H64" s="95"/>
    </row>
    <row r="65" spans="2:8" x14ac:dyDescent="0.3">
      <c r="B65" s="248" t="s">
        <v>3223</v>
      </c>
      <c r="C65" s="321" t="s">
        <v>3222</v>
      </c>
      <c r="D65" s="321"/>
      <c r="E65" s="381"/>
      <c r="F65" s="788" t="s">
        <v>1489</v>
      </c>
      <c r="G65" s="95"/>
      <c r="H65" s="95"/>
    </row>
    <row r="66" spans="2:8" ht="19.95" customHeight="1" x14ac:dyDescent="0.3">
      <c r="B66" s="849" t="s">
        <v>3872</v>
      </c>
      <c r="C66" s="850"/>
      <c r="D66" s="850"/>
      <c r="E66" s="850"/>
      <c r="F66" s="851"/>
      <c r="G66" s="169"/>
      <c r="H66" s="169"/>
    </row>
    <row r="67" spans="2:8" x14ac:dyDescent="0.3">
      <c r="B67" s="384" t="s">
        <v>3214</v>
      </c>
      <c r="C67" s="1261" t="s">
        <v>3215</v>
      </c>
      <c r="D67" s="1262"/>
      <c r="E67" s="1262"/>
      <c r="F67" s="1263"/>
      <c r="G67" s="95"/>
      <c r="H67" s="379"/>
    </row>
    <row r="68" spans="2:8" ht="19.95" customHeight="1" x14ac:dyDescent="0.3">
      <c r="B68" s="849" t="s">
        <v>3873</v>
      </c>
      <c r="C68" s="850"/>
      <c r="D68" s="850"/>
      <c r="E68" s="850"/>
      <c r="F68" s="851"/>
      <c r="G68" s="169"/>
      <c r="H68" s="169"/>
    </row>
    <row r="69" spans="2:8" x14ac:dyDescent="0.3">
      <c r="B69" s="60" t="s">
        <v>1445</v>
      </c>
      <c r="C69" s="321" t="s">
        <v>1446</v>
      </c>
      <c r="D69" s="321" t="s">
        <v>1447</v>
      </c>
      <c r="E69" s="322">
        <v>3.59</v>
      </c>
      <c r="F69" s="96">
        <f t="shared" ref="F69:F77" si="4">IF(E69="","",IFERROR(ROUND(E69*FeeUnit,1), E69))</f>
        <v>60.3</v>
      </c>
      <c r="G69" s="95"/>
      <c r="H69" s="95"/>
    </row>
    <row r="70" spans="2:8" x14ac:dyDescent="0.3">
      <c r="B70" s="60" t="s">
        <v>1448</v>
      </c>
      <c r="C70" s="321" t="s">
        <v>1449</v>
      </c>
      <c r="D70" s="321" t="s">
        <v>1450</v>
      </c>
      <c r="E70" s="322">
        <v>3.59</v>
      </c>
      <c r="F70" s="96">
        <f t="shared" si="4"/>
        <v>60.3</v>
      </c>
      <c r="G70" s="95"/>
      <c r="H70" s="95"/>
    </row>
    <row r="71" spans="2:8" x14ac:dyDescent="0.3">
      <c r="B71" s="60" t="s">
        <v>1451</v>
      </c>
      <c r="C71" s="321" t="s">
        <v>1452</v>
      </c>
      <c r="D71" s="321" t="s">
        <v>1447</v>
      </c>
      <c r="E71" s="322">
        <v>87.91</v>
      </c>
      <c r="F71" s="96">
        <f t="shared" si="4"/>
        <v>1477.8</v>
      </c>
      <c r="G71" s="95"/>
      <c r="H71" s="95"/>
    </row>
    <row r="72" spans="2:8" x14ac:dyDescent="0.3">
      <c r="B72" s="60" t="s">
        <v>1453</v>
      </c>
      <c r="C72" s="321" t="s">
        <v>1454</v>
      </c>
      <c r="D72" s="321" t="s">
        <v>1450</v>
      </c>
      <c r="E72" s="322">
        <v>1.75</v>
      </c>
      <c r="F72" s="96">
        <f t="shared" si="4"/>
        <v>29.4</v>
      </c>
      <c r="G72" s="95"/>
      <c r="H72" s="95"/>
    </row>
    <row r="73" spans="2:8" x14ac:dyDescent="0.3">
      <c r="B73" s="60" t="s">
        <v>1455</v>
      </c>
      <c r="C73" s="321" t="s">
        <v>1456</v>
      </c>
      <c r="D73" s="321" t="s">
        <v>1457</v>
      </c>
      <c r="E73" s="322">
        <v>1.28</v>
      </c>
      <c r="F73" s="96">
        <f t="shared" si="4"/>
        <v>21.5</v>
      </c>
      <c r="G73" s="95"/>
      <c r="H73" s="95"/>
    </row>
    <row r="74" spans="2:8" x14ac:dyDescent="0.3">
      <c r="B74" s="231" t="s">
        <v>1458</v>
      </c>
      <c r="C74" s="321" t="s">
        <v>1459</v>
      </c>
      <c r="D74" s="321" t="s">
        <v>1460</v>
      </c>
      <c r="E74" s="322">
        <v>1.28</v>
      </c>
      <c r="F74" s="96">
        <f t="shared" si="4"/>
        <v>21.5</v>
      </c>
      <c r="G74" s="95"/>
      <c r="H74" s="95"/>
    </row>
    <row r="75" spans="2:8" x14ac:dyDescent="0.3">
      <c r="B75" s="231" t="s">
        <v>1461</v>
      </c>
      <c r="C75" s="321" t="s">
        <v>1462</v>
      </c>
      <c r="D75" s="321" t="s">
        <v>1463</v>
      </c>
      <c r="E75" s="322">
        <v>2.04</v>
      </c>
      <c r="F75" s="96">
        <f t="shared" si="4"/>
        <v>34.299999999999997</v>
      </c>
      <c r="G75" s="95"/>
      <c r="H75" s="95"/>
    </row>
    <row r="76" spans="2:8" x14ac:dyDescent="0.3">
      <c r="B76" s="231" t="s">
        <v>1464</v>
      </c>
      <c r="C76" s="321" t="s">
        <v>1465</v>
      </c>
      <c r="D76" s="321" t="s">
        <v>1463</v>
      </c>
      <c r="E76" s="322">
        <v>3.63</v>
      </c>
      <c r="F76" s="96">
        <f t="shared" si="4"/>
        <v>61</v>
      </c>
      <c r="G76" s="95"/>
      <c r="H76" s="95"/>
    </row>
    <row r="77" spans="2:8" x14ac:dyDescent="0.3">
      <c r="B77" s="231" t="s">
        <v>1466</v>
      </c>
      <c r="C77" s="321" t="s">
        <v>1467</v>
      </c>
      <c r="D77" s="321" t="s">
        <v>1468</v>
      </c>
      <c r="E77" s="322">
        <v>1.54</v>
      </c>
      <c r="F77" s="96">
        <f t="shared" si="4"/>
        <v>25.9</v>
      </c>
      <c r="G77" s="95"/>
      <c r="H77" s="95"/>
    </row>
    <row r="78" spans="2:8" x14ac:dyDescent="0.3">
      <c r="B78" s="231" t="s">
        <v>1469</v>
      </c>
      <c r="C78" s="321" t="s">
        <v>1470</v>
      </c>
      <c r="D78" s="321">
        <v>57</v>
      </c>
      <c r="E78" s="322">
        <v>1.24</v>
      </c>
      <c r="F78" s="96">
        <v>25.9</v>
      </c>
      <c r="G78" s="95"/>
    </row>
    <row r="79" spans="2:8" x14ac:dyDescent="0.3">
      <c r="B79" s="231" t="s">
        <v>1471</v>
      </c>
      <c r="C79" s="321" t="s">
        <v>3102</v>
      </c>
      <c r="D79" s="321" t="s">
        <v>1472</v>
      </c>
      <c r="E79" s="322">
        <v>8.67</v>
      </c>
      <c r="F79" s="96">
        <f>IF(E79="","",IFERROR(ROUND(E79*FeeUnit,1), E79))</f>
        <v>145.69999999999999</v>
      </c>
      <c r="G79" s="95"/>
    </row>
    <row r="80" spans="2:8" x14ac:dyDescent="0.3">
      <c r="B80" s="231" t="s">
        <v>1473</v>
      </c>
      <c r="C80" s="321" t="s">
        <v>3103</v>
      </c>
      <c r="D80" s="321" t="s">
        <v>1474</v>
      </c>
      <c r="E80" s="322">
        <v>1.28</v>
      </c>
      <c r="F80" s="96">
        <f>IF(E80="","",IFERROR(ROUND(E80*FeeUnit,1), E80))</f>
        <v>21.5</v>
      </c>
      <c r="G80" s="95"/>
    </row>
    <row r="81" spans="2:8" x14ac:dyDescent="0.3">
      <c r="B81" s="231" t="s">
        <v>1475</v>
      </c>
      <c r="C81" s="321" t="s">
        <v>3104</v>
      </c>
      <c r="D81" s="321" t="s">
        <v>1474</v>
      </c>
      <c r="E81" s="322"/>
      <c r="F81" s="96">
        <v>30.4</v>
      </c>
      <c r="G81" s="95"/>
    </row>
    <row r="82" spans="2:8" x14ac:dyDescent="0.3">
      <c r="B82" s="231" t="s">
        <v>1476</v>
      </c>
      <c r="C82" s="321" t="s">
        <v>3105</v>
      </c>
      <c r="D82" s="321" t="s">
        <v>1477</v>
      </c>
      <c r="E82" s="322">
        <v>2.37</v>
      </c>
      <c r="F82" s="96">
        <f>IF(E82="","",IFERROR(ROUND(E82*FeeUnit,1), E82))</f>
        <v>39.799999999999997</v>
      </c>
      <c r="G82" s="95"/>
    </row>
    <row r="83" spans="2:8" x14ac:dyDescent="0.3">
      <c r="B83" s="231" t="s">
        <v>1478</v>
      </c>
      <c r="C83" s="321" t="s">
        <v>3106</v>
      </c>
      <c r="D83" s="321" t="s">
        <v>1479</v>
      </c>
      <c r="E83" s="322"/>
      <c r="F83" s="96">
        <v>30.4</v>
      </c>
      <c r="G83" s="95"/>
    </row>
    <row r="84" spans="2:8" x14ac:dyDescent="0.3">
      <c r="B84" s="231" t="s">
        <v>1480</v>
      </c>
      <c r="C84" s="321" t="s">
        <v>3107</v>
      </c>
      <c r="D84" s="321" t="s">
        <v>1481</v>
      </c>
      <c r="E84" s="382">
        <v>2.37</v>
      </c>
      <c r="F84" s="96">
        <f>IF(E84="","",IFERROR(ROUND(E84*FeeUnit,1), E84))</f>
        <v>39.799999999999997</v>
      </c>
      <c r="G84" s="95"/>
    </row>
    <row r="85" spans="2:8" x14ac:dyDescent="0.3">
      <c r="B85" s="60" t="s">
        <v>1482</v>
      </c>
      <c r="C85" s="321" t="s">
        <v>3108</v>
      </c>
      <c r="D85" s="321" t="s">
        <v>1483</v>
      </c>
      <c r="E85" s="382">
        <v>1.55</v>
      </c>
      <c r="F85" s="96">
        <f>IF(E85="","",IFERROR(ROUND(E85*FeeUnit,1), E85))</f>
        <v>26.1</v>
      </c>
      <c r="G85" s="95"/>
    </row>
    <row r="86" spans="2:8" x14ac:dyDescent="0.3">
      <c r="B86" s="60" t="s">
        <v>1484</v>
      </c>
      <c r="C86" s="321" t="s">
        <v>3109</v>
      </c>
      <c r="D86" s="321" t="s">
        <v>1485</v>
      </c>
      <c r="E86" s="382">
        <v>6.28</v>
      </c>
      <c r="F86" s="96">
        <f>IF(E86="","",IFERROR(ROUND(E86*FeeUnit,1), E86))</f>
        <v>105.6</v>
      </c>
      <c r="G86" s="95"/>
    </row>
    <row r="87" spans="2:8" x14ac:dyDescent="0.3">
      <c r="B87" s="60" t="s">
        <v>1486</v>
      </c>
      <c r="C87" s="321" t="s">
        <v>3110</v>
      </c>
      <c r="D87" s="321" t="s">
        <v>1485</v>
      </c>
      <c r="E87" s="382">
        <v>0.33</v>
      </c>
      <c r="F87" s="96">
        <f>IF(E87="","",IFERROR(ROUND(E87*FeeUnit,1), E87))</f>
        <v>5.5</v>
      </c>
      <c r="G87" s="95"/>
    </row>
    <row r="88" spans="2:8" x14ac:dyDescent="0.3">
      <c r="B88" s="60" t="s">
        <v>1487</v>
      </c>
      <c r="C88" s="321" t="s">
        <v>3111</v>
      </c>
      <c r="D88" s="321" t="s">
        <v>1488</v>
      </c>
      <c r="E88" s="382">
        <v>0.28000000000000003</v>
      </c>
      <c r="F88" s="96">
        <f>IF(E88="","",IFERROR(ROUND(E88*FeeUnit,1), E88))</f>
        <v>4.7</v>
      </c>
      <c r="G88" s="95"/>
    </row>
    <row r="89" spans="2:8" x14ac:dyDescent="0.3">
      <c r="B89" s="235" t="s">
        <v>3112</v>
      </c>
      <c r="C89" s="385"/>
      <c r="D89" s="385"/>
      <c r="E89" s="386"/>
      <c r="F89" s="387"/>
      <c r="G89" s="95"/>
    </row>
    <row r="90" spans="2:8" ht="39.6" x14ac:dyDescent="0.3">
      <c r="B90" s="233" t="s">
        <v>1490</v>
      </c>
      <c r="C90" s="321" t="s">
        <v>3113</v>
      </c>
      <c r="D90" s="321">
        <v>121</v>
      </c>
      <c r="E90" s="382"/>
      <c r="F90" s="788" t="s">
        <v>1489</v>
      </c>
      <c r="G90" s="95"/>
    </row>
    <row r="91" spans="2:8" ht="26.4" x14ac:dyDescent="0.3">
      <c r="B91" s="233" t="s">
        <v>1491</v>
      </c>
      <c r="C91" s="321" t="s">
        <v>3114</v>
      </c>
      <c r="D91" s="321">
        <v>121</v>
      </c>
      <c r="E91" s="382"/>
      <c r="F91" s="788" t="s">
        <v>1489</v>
      </c>
      <c r="G91" s="95"/>
      <c r="H91" s="95"/>
    </row>
    <row r="92" spans="2:8" x14ac:dyDescent="0.3">
      <c r="B92" s="233" t="s">
        <v>1492</v>
      </c>
      <c r="C92" s="321" t="s">
        <v>3115</v>
      </c>
      <c r="D92" s="321">
        <v>121</v>
      </c>
      <c r="E92" s="382">
        <v>1.4</v>
      </c>
      <c r="F92" s="96">
        <f>IF(E92="","",IFERROR(ROUND(E92*FeeUnit,1), E92))</f>
        <v>23.5</v>
      </c>
      <c r="G92" s="95"/>
      <c r="H92" s="95"/>
    </row>
    <row r="93" spans="2:8" x14ac:dyDescent="0.3">
      <c r="B93" s="233" t="s">
        <v>1493</v>
      </c>
      <c r="C93" s="321" t="s">
        <v>3116</v>
      </c>
      <c r="D93" s="321">
        <v>121</v>
      </c>
      <c r="E93" s="382">
        <v>0.44</v>
      </c>
      <c r="F93" s="96">
        <f>IF(E93="","",IFERROR(ROUND(E93*FeeUnit,1), E93))</f>
        <v>7.4</v>
      </c>
      <c r="G93" s="95"/>
      <c r="H93" s="95"/>
    </row>
    <row r="94" spans="2:8" x14ac:dyDescent="0.3">
      <c r="B94" s="234" t="s">
        <v>1494</v>
      </c>
      <c r="C94" s="321" t="s">
        <v>3117</v>
      </c>
      <c r="D94" s="321">
        <v>121</v>
      </c>
      <c r="E94" s="382">
        <v>2.75</v>
      </c>
      <c r="F94" s="96">
        <f t="shared" ref="F94:F107" si="5">IF(E94="","",IFERROR(ROUND(E94*FeeUnit,1), E94))</f>
        <v>46.2</v>
      </c>
      <c r="G94" s="95"/>
      <c r="H94" s="95"/>
    </row>
    <row r="95" spans="2:8" x14ac:dyDescent="0.3">
      <c r="B95" s="60" t="s">
        <v>1495</v>
      </c>
      <c r="C95" s="321" t="s">
        <v>3118</v>
      </c>
      <c r="D95" s="321" t="s">
        <v>1496</v>
      </c>
      <c r="E95" s="322">
        <v>1.28</v>
      </c>
      <c r="F95" s="96">
        <f t="shared" si="5"/>
        <v>21.5</v>
      </c>
      <c r="G95" s="95"/>
      <c r="H95" s="95"/>
    </row>
    <row r="96" spans="2:8" ht="14.4" customHeight="1" x14ac:dyDescent="0.3">
      <c r="B96" s="231" t="s">
        <v>1497</v>
      </c>
      <c r="C96" s="321" t="s">
        <v>3119</v>
      </c>
      <c r="D96" s="321" t="s">
        <v>1498</v>
      </c>
      <c r="E96" s="382">
        <v>1.7</v>
      </c>
      <c r="F96" s="96">
        <f t="shared" si="5"/>
        <v>28.6</v>
      </c>
      <c r="G96" s="95"/>
      <c r="H96" s="95"/>
    </row>
    <row r="97" spans="2:8" x14ac:dyDescent="0.3">
      <c r="B97" s="231" t="s">
        <v>1499</v>
      </c>
      <c r="C97" s="321" t="s">
        <v>3120</v>
      </c>
      <c r="D97" s="321" t="s">
        <v>1500</v>
      </c>
      <c r="E97" s="322">
        <v>7.97</v>
      </c>
      <c r="F97" s="96">
        <f t="shared" si="5"/>
        <v>134</v>
      </c>
      <c r="G97" s="95"/>
      <c r="H97" s="95"/>
    </row>
    <row r="98" spans="2:8" x14ac:dyDescent="0.3">
      <c r="B98" s="231" t="s">
        <v>1501</v>
      </c>
      <c r="C98" s="321" t="s">
        <v>3121</v>
      </c>
      <c r="D98" s="321" t="s">
        <v>1502</v>
      </c>
      <c r="E98" s="322">
        <v>7.97</v>
      </c>
      <c r="F98" s="96">
        <f t="shared" si="5"/>
        <v>134</v>
      </c>
      <c r="G98" s="95"/>
      <c r="H98" s="95"/>
    </row>
    <row r="99" spans="2:8" x14ac:dyDescent="0.3">
      <c r="B99" s="231" t="s">
        <v>1503</v>
      </c>
      <c r="C99" s="321" t="s">
        <v>3122</v>
      </c>
      <c r="D99" s="321" t="s">
        <v>1500</v>
      </c>
      <c r="E99" s="382">
        <v>3.26</v>
      </c>
      <c r="F99" s="96">
        <f t="shared" si="5"/>
        <v>54.8</v>
      </c>
      <c r="G99" s="95"/>
      <c r="H99" s="95"/>
    </row>
    <row r="100" spans="2:8" x14ac:dyDescent="0.3">
      <c r="B100" s="231" t="s">
        <v>1504</v>
      </c>
      <c r="C100" s="321" t="s">
        <v>3123</v>
      </c>
      <c r="D100" s="321" t="s">
        <v>1505</v>
      </c>
      <c r="E100" s="382">
        <v>3.26</v>
      </c>
      <c r="F100" s="96">
        <f t="shared" si="5"/>
        <v>54.8</v>
      </c>
      <c r="G100" s="95"/>
      <c r="H100" s="95"/>
    </row>
    <row r="101" spans="2:8" x14ac:dyDescent="0.3">
      <c r="B101" s="231" t="s">
        <v>1506</v>
      </c>
      <c r="C101" s="321" t="s">
        <v>3124</v>
      </c>
      <c r="D101" s="321" t="s">
        <v>932</v>
      </c>
      <c r="E101" s="322">
        <v>1.28</v>
      </c>
      <c r="F101" s="96">
        <f t="shared" si="5"/>
        <v>21.5</v>
      </c>
      <c r="G101" s="95"/>
      <c r="H101" s="95"/>
    </row>
    <row r="102" spans="2:8" x14ac:dyDescent="0.3">
      <c r="B102" s="231" t="s">
        <v>1507</v>
      </c>
      <c r="C102" s="321" t="s">
        <v>3125</v>
      </c>
      <c r="D102" s="321" t="s">
        <v>1508</v>
      </c>
      <c r="E102" s="322">
        <v>4.7699999999999996</v>
      </c>
      <c r="F102" s="96">
        <f t="shared" si="5"/>
        <v>80.2</v>
      </c>
      <c r="G102" s="95"/>
      <c r="H102" s="95"/>
    </row>
    <row r="103" spans="2:8" x14ac:dyDescent="0.3">
      <c r="B103" s="231" t="s">
        <v>1509</v>
      </c>
      <c r="C103" s="321" t="s">
        <v>3126</v>
      </c>
      <c r="D103" s="321" t="s">
        <v>1510</v>
      </c>
      <c r="E103" s="1210">
        <v>8</v>
      </c>
      <c r="F103" s="96">
        <f t="shared" si="5"/>
        <v>134.5</v>
      </c>
      <c r="G103" s="95"/>
      <c r="H103" s="95"/>
    </row>
    <row r="104" spans="2:8" x14ac:dyDescent="0.3">
      <c r="B104" s="231" t="s">
        <v>1511</v>
      </c>
      <c r="C104" s="321" t="s">
        <v>3127</v>
      </c>
      <c r="D104" s="321" t="s">
        <v>1512</v>
      </c>
      <c r="E104" s="382">
        <v>1.6</v>
      </c>
      <c r="F104" s="96">
        <f t="shared" si="5"/>
        <v>26.9</v>
      </c>
      <c r="G104" s="95"/>
    </row>
    <row r="105" spans="2:8" x14ac:dyDescent="0.3">
      <c r="B105" s="231" t="s">
        <v>1513</v>
      </c>
      <c r="C105" s="321" t="s">
        <v>3128</v>
      </c>
      <c r="D105" s="321">
        <v>240</v>
      </c>
      <c r="E105" s="382">
        <v>1.54</v>
      </c>
      <c r="F105" s="96">
        <f t="shared" si="5"/>
        <v>25.9</v>
      </c>
      <c r="G105" s="95"/>
    </row>
    <row r="106" spans="2:8" x14ac:dyDescent="0.3">
      <c r="B106" s="60" t="s">
        <v>1514</v>
      </c>
      <c r="C106" s="321" t="s">
        <v>3129</v>
      </c>
      <c r="D106" s="321" t="s">
        <v>1515</v>
      </c>
      <c r="E106" s="322">
        <v>21.46</v>
      </c>
      <c r="F106" s="96">
        <f t="shared" si="5"/>
        <v>360.7</v>
      </c>
      <c r="G106" s="95"/>
    </row>
    <row r="107" spans="2:8" x14ac:dyDescent="0.3">
      <c r="B107" s="60" t="s">
        <v>1516</v>
      </c>
      <c r="C107" s="321" t="s">
        <v>3130</v>
      </c>
      <c r="D107" s="321" t="s">
        <v>1517</v>
      </c>
      <c r="E107" s="322">
        <v>0.21</v>
      </c>
      <c r="F107" s="96">
        <f t="shared" si="5"/>
        <v>3.5</v>
      </c>
      <c r="G107" s="95"/>
    </row>
    <row r="108" spans="2:8" x14ac:dyDescent="0.3">
      <c r="B108" s="60" t="s">
        <v>1518</v>
      </c>
      <c r="C108" s="321" t="s">
        <v>3131</v>
      </c>
      <c r="D108" s="321" t="s">
        <v>1519</v>
      </c>
      <c r="E108" s="322">
        <v>1.28</v>
      </c>
      <c r="F108" s="96">
        <f>IF(E108="","",IFERROR(ROUND(E108*FeeUnit,1), E108))</f>
        <v>21.5</v>
      </c>
      <c r="G108" s="95"/>
    </row>
    <row r="109" spans="2:8" x14ac:dyDescent="0.3">
      <c r="B109" s="60" t="s">
        <v>1520</v>
      </c>
      <c r="C109" s="321" t="s">
        <v>3132</v>
      </c>
      <c r="D109" s="321" t="s">
        <v>1519</v>
      </c>
      <c r="E109" s="322">
        <v>1.89</v>
      </c>
      <c r="F109" s="96">
        <f>IF(E109="","",IFERROR(ROUND(E109*FeeUnit,1), E109))</f>
        <v>31.8</v>
      </c>
      <c r="G109" s="95"/>
    </row>
    <row r="110" spans="2:8" ht="19.95" customHeight="1" x14ac:dyDescent="0.3">
      <c r="B110" s="849" t="s">
        <v>3874</v>
      </c>
      <c r="C110" s="850"/>
      <c r="D110" s="850"/>
      <c r="E110" s="850"/>
      <c r="F110" s="851"/>
      <c r="G110" s="169"/>
    </row>
    <row r="111" spans="2:8" x14ac:dyDescent="0.3">
      <c r="B111" s="231" t="s">
        <v>1521</v>
      </c>
      <c r="C111" s="321" t="s">
        <v>3133</v>
      </c>
      <c r="D111" s="321">
        <v>104</v>
      </c>
      <c r="E111" s="322">
        <v>0.65</v>
      </c>
      <c r="F111" s="96">
        <f t="shared" ref="F111:F117" si="6">IF(E111="","",IFERROR(ROUND(E111*FeeUnit,1), E111))</f>
        <v>10.9</v>
      </c>
      <c r="G111" s="95"/>
    </row>
    <row r="112" spans="2:8" x14ac:dyDescent="0.3">
      <c r="B112" s="231" t="s">
        <v>1522</v>
      </c>
      <c r="C112" s="321" t="s">
        <v>3134</v>
      </c>
      <c r="D112" s="321">
        <v>104</v>
      </c>
      <c r="E112" s="322">
        <v>0.65</v>
      </c>
      <c r="F112" s="96">
        <f t="shared" si="6"/>
        <v>10.9</v>
      </c>
      <c r="G112" s="95"/>
    </row>
    <row r="113" spans="2:8" x14ac:dyDescent="0.3">
      <c r="B113" s="231" t="s">
        <v>1523</v>
      </c>
      <c r="C113" s="321" t="s">
        <v>3135</v>
      </c>
      <c r="D113" s="321">
        <v>104</v>
      </c>
      <c r="E113" s="322">
        <v>1.3</v>
      </c>
      <c r="F113" s="96">
        <f t="shared" si="6"/>
        <v>21.9</v>
      </c>
      <c r="G113" s="95"/>
    </row>
    <row r="114" spans="2:8" x14ac:dyDescent="0.3">
      <c r="B114" s="231" t="s">
        <v>1524</v>
      </c>
      <c r="C114" s="321" t="s">
        <v>3136</v>
      </c>
      <c r="D114" s="321">
        <v>104</v>
      </c>
      <c r="E114" s="322">
        <v>0.65</v>
      </c>
      <c r="F114" s="96">
        <f t="shared" si="6"/>
        <v>10.9</v>
      </c>
      <c r="G114" s="95"/>
    </row>
    <row r="115" spans="2:8" x14ac:dyDescent="0.3">
      <c r="B115" s="235" t="s">
        <v>1525</v>
      </c>
      <c r="C115" s="385"/>
      <c r="D115" s="385"/>
      <c r="E115" s="386"/>
      <c r="F115" s="387" t="str">
        <f t="shared" si="6"/>
        <v/>
      </c>
      <c r="G115" s="95"/>
    </row>
    <row r="116" spans="2:8" x14ac:dyDescent="0.3">
      <c r="B116" s="425" t="s">
        <v>3552</v>
      </c>
      <c r="C116" s="321" t="s">
        <v>3137</v>
      </c>
      <c r="D116" s="321">
        <v>104</v>
      </c>
      <c r="E116" s="382">
        <v>0.65</v>
      </c>
      <c r="F116" s="96">
        <f t="shared" si="6"/>
        <v>10.9</v>
      </c>
      <c r="G116" s="95"/>
    </row>
    <row r="117" spans="2:8" x14ac:dyDescent="0.3">
      <c r="B117" s="234" t="s">
        <v>3553</v>
      </c>
      <c r="C117" s="321" t="s">
        <v>3138</v>
      </c>
      <c r="D117" s="321">
        <v>104</v>
      </c>
      <c r="E117" s="382">
        <v>1.3</v>
      </c>
      <c r="F117" s="96">
        <f t="shared" si="6"/>
        <v>21.9</v>
      </c>
      <c r="G117" s="95"/>
    </row>
    <row r="118" spans="2:8" ht="19.95" customHeight="1" x14ac:dyDescent="0.3">
      <c r="B118" s="852" t="s">
        <v>3561</v>
      </c>
      <c r="C118" s="853"/>
      <c r="D118" s="853"/>
      <c r="E118" s="853"/>
      <c r="F118" s="854"/>
      <c r="G118" s="169"/>
      <c r="H118" s="169"/>
    </row>
    <row r="119" spans="2:8" x14ac:dyDescent="0.3">
      <c r="B119" s="235" t="s">
        <v>1526</v>
      </c>
      <c r="C119" s="419"/>
      <c r="D119" s="419"/>
      <c r="E119" s="420"/>
      <c r="F119" s="421" t="str">
        <f t="shared" ref="F119:F124" si="7">IF(E119="","",IFERROR(ROUND(E119*FeeUnit,1), E119))</f>
        <v/>
      </c>
      <c r="G119" s="379"/>
      <c r="H119" s="379"/>
    </row>
    <row r="120" spans="2:8" x14ac:dyDescent="0.3">
      <c r="B120" s="444" t="s">
        <v>1527</v>
      </c>
      <c r="C120" s="422"/>
      <c r="D120" s="422"/>
      <c r="E120" s="423"/>
      <c r="F120" s="424" t="str">
        <f t="shared" si="7"/>
        <v/>
      </c>
      <c r="G120" s="379"/>
      <c r="H120" s="379"/>
    </row>
    <row r="121" spans="2:8" x14ac:dyDescent="0.3">
      <c r="B121" s="425" t="s">
        <v>1528</v>
      </c>
      <c r="C121" s="321" t="s">
        <v>3139</v>
      </c>
      <c r="D121" s="321" t="s">
        <v>1529</v>
      </c>
      <c r="E121" s="382">
        <v>4.76</v>
      </c>
      <c r="F121" s="96">
        <f t="shared" si="7"/>
        <v>80</v>
      </c>
      <c r="G121" s="379"/>
      <c r="H121" s="379"/>
    </row>
    <row r="122" spans="2:8" x14ac:dyDescent="0.3">
      <c r="B122" s="425" t="s">
        <v>1530</v>
      </c>
      <c r="C122" s="321" t="s">
        <v>3139</v>
      </c>
      <c r="D122" s="321" t="s">
        <v>1531</v>
      </c>
      <c r="E122" s="382">
        <v>15.46</v>
      </c>
      <c r="F122" s="96">
        <f t="shared" si="7"/>
        <v>259.89999999999998</v>
      </c>
      <c r="G122" s="379"/>
      <c r="H122" s="379"/>
    </row>
    <row r="123" spans="2:8" x14ac:dyDescent="0.3">
      <c r="B123" s="425" t="s">
        <v>1532</v>
      </c>
      <c r="C123" s="321" t="s">
        <v>3139</v>
      </c>
      <c r="D123" s="321" t="s">
        <v>1533</v>
      </c>
      <c r="E123" s="382">
        <v>40.43</v>
      </c>
      <c r="F123" s="96">
        <f t="shared" si="7"/>
        <v>679.6</v>
      </c>
      <c r="G123" s="379"/>
      <c r="H123" s="379"/>
    </row>
    <row r="124" spans="2:8" x14ac:dyDescent="0.3">
      <c r="B124" s="236" t="s">
        <v>1534</v>
      </c>
      <c r="C124" s="321" t="s">
        <v>3139</v>
      </c>
      <c r="D124" s="321" t="s">
        <v>1535</v>
      </c>
      <c r="E124" s="382">
        <v>21.22</v>
      </c>
      <c r="F124" s="96">
        <f t="shared" si="7"/>
        <v>356.7</v>
      </c>
      <c r="G124" s="379"/>
      <c r="H124" s="379"/>
    </row>
    <row r="125" spans="2:8" ht="15" customHeight="1" x14ac:dyDescent="0.3">
      <c r="B125" s="441"/>
      <c r="C125" s="442"/>
      <c r="D125" s="442"/>
      <c r="E125" s="442"/>
      <c r="F125" s="443"/>
      <c r="G125" s="95"/>
      <c r="H125" s="95"/>
    </row>
    <row r="129" s="437" customFormat="1" hidden="1" x14ac:dyDescent="0.3"/>
    <row r="130" s="437" customFormat="1" hidden="1" x14ac:dyDescent="0.3"/>
    <row r="131" s="437" customFormat="1" hidden="1" x14ac:dyDescent="0.3"/>
    <row r="132" s="437" customFormat="1" hidden="1" x14ac:dyDescent="0.3"/>
    <row r="133" s="437" customFormat="1" hidden="1" x14ac:dyDescent="0.3"/>
    <row r="134" s="437" customFormat="1" hidden="1" x14ac:dyDescent="0.3"/>
    <row r="135" s="437" customFormat="1" hidden="1" x14ac:dyDescent="0.3"/>
    <row r="136" s="437" customFormat="1" hidden="1" x14ac:dyDescent="0.3"/>
    <row r="137" s="437" customFormat="1" hidden="1" x14ac:dyDescent="0.3"/>
  </sheetData>
  <mergeCells count="21">
    <mergeCell ref="B12:F12"/>
    <mergeCell ref="B25:F25"/>
    <mergeCell ref="B57:F57"/>
    <mergeCell ref="B9:D9"/>
    <mergeCell ref="C67:F67"/>
    <mergeCell ref="B11:F11"/>
    <mergeCell ref="B68:F68"/>
    <mergeCell ref="B110:F110"/>
    <mergeCell ref="B118:F118"/>
    <mergeCell ref="B24:F24"/>
    <mergeCell ref="B50:F50"/>
    <mergeCell ref="B54:F54"/>
    <mergeCell ref="B56:F56"/>
    <mergeCell ref="B59:F59"/>
    <mergeCell ref="B66:F66"/>
    <mergeCell ref="B60:F60"/>
    <mergeCell ref="B1:F1"/>
    <mergeCell ref="B3:C3"/>
    <mergeCell ref="B7:F7"/>
    <mergeCell ref="B8:F8"/>
    <mergeCell ref="E9:F9"/>
  </mergeCells>
  <hyperlinks>
    <hyperlink ref="C67" r:id="rId1" xr:uid="{AE5BD660-D72F-4D9E-9F97-77BB9BFCB696}"/>
  </hyperlinks>
  <printOptions horizontalCentered="1"/>
  <pageMargins left="0.70866141732283472" right="0.70866141732283472" top="0.74803149606299213" bottom="0.74803149606299213" header="0.31496062992125984" footer="0.31496062992125984"/>
  <pageSetup paperSize="9" scale="43" fitToHeight="0"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686A3-AA0A-408B-B608-74A391D8BC56}">
  <sheetPr codeName="Sheet13">
    <pageSetUpPr fitToPage="1"/>
  </sheetPr>
  <dimension ref="A1:H60"/>
  <sheetViews>
    <sheetView zoomScaleNormal="100" workbookViewId="0">
      <selection activeCell="C48" sqref="C48"/>
    </sheetView>
  </sheetViews>
  <sheetFormatPr defaultColWidth="0" defaultRowHeight="13.2" zeroHeight="1" x14ac:dyDescent="0.25"/>
  <cols>
    <col min="1" max="1" width="5.77734375" style="85" customWidth="1"/>
    <col min="2" max="2" width="15.44140625" style="108" customWidth="1"/>
    <col min="3" max="3" width="94.5546875" style="85" customWidth="1"/>
    <col min="4" max="4" width="14.109375" style="119" customWidth="1"/>
    <col min="5" max="5" width="12.33203125" style="119" customWidth="1"/>
    <col min="6" max="6" width="5.77734375" style="85" customWidth="1"/>
    <col min="7" max="16384" width="9.109375" style="85" hidden="1"/>
  </cols>
  <sheetData>
    <row r="1" spans="2:8" s="432" customFormat="1" ht="19.95" customHeight="1" x14ac:dyDescent="0.25">
      <c r="B1" s="798" t="s">
        <v>2600</v>
      </c>
      <c r="C1" s="798"/>
      <c r="D1" s="798"/>
      <c r="E1" s="798"/>
      <c r="F1" s="157"/>
      <c r="G1" s="157"/>
      <c r="H1" s="157"/>
    </row>
    <row r="2" spans="2:8" s="432" customFormat="1" x14ac:dyDescent="0.25">
      <c r="B2" s="519"/>
      <c r="C2" s="468" t="str">
        <f>"In accordance with the Monetary Units Act 2004, the value for "&amp;FinYear&amp;" is:"</f>
        <v>In accordance with the Monetary Units Act 2004, the value for 2025-2026 is:</v>
      </c>
      <c r="D2" s="520"/>
      <c r="E2" s="521"/>
    </row>
    <row r="3" spans="2:8" s="432" customFormat="1" x14ac:dyDescent="0.25">
      <c r="B3" s="519"/>
      <c r="C3" s="472" t="s">
        <v>7</v>
      </c>
      <c r="D3" s="473">
        <f>FeeUnit</f>
        <v>16.809999999999999</v>
      </c>
      <c r="E3" s="521"/>
    </row>
    <row r="4" spans="2:8" s="432" customFormat="1" x14ac:dyDescent="0.25">
      <c r="B4" s="519"/>
      <c r="C4" s="472" t="s">
        <v>8</v>
      </c>
      <c r="D4" s="473">
        <f>PenaltyUnit</f>
        <v>203.51</v>
      </c>
      <c r="E4" s="520"/>
    </row>
    <row r="5" spans="2:8" s="432" customFormat="1" x14ac:dyDescent="0.25">
      <c r="B5" s="519"/>
      <c r="C5" s="520"/>
      <c r="D5" s="520"/>
      <c r="E5" s="520"/>
    </row>
    <row r="6" spans="2:8" s="247" customFormat="1" ht="43.95" customHeight="1" x14ac:dyDescent="0.3">
      <c r="B6" s="797" t="s">
        <v>9</v>
      </c>
      <c r="C6" s="797"/>
      <c r="D6" s="797"/>
      <c r="E6" s="797"/>
    </row>
    <row r="7" spans="2:8" s="247" customFormat="1" ht="50.4" customHeight="1" x14ac:dyDescent="0.3">
      <c r="B7" s="797" t="s">
        <v>10</v>
      </c>
      <c r="C7" s="797"/>
      <c r="D7" s="797"/>
      <c r="E7" s="797"/>
    </row>
    <row r="8" spans="2:8" s="157" customFormat="1" ht="34.950000000000003" customHeight="1" x14ac:dyDescent="0.3">
      <c r="B8" s="810" t="s">
        <v>3609</v>
      </c>
      <c r="C8" s="811"/>
      <c r="D8" s="814" t="str">
        <f>"Fees from 
"&amp;TEXT(StartDate,"dd-MMM-YYYY")</f>
        <v>Fees from 
01-Jul-2025</v>
      </c>
      <c r="E8" s="815"/>
    </row>
    <row r="9" spans="2:8" s="157" customFormat="1" ht="19.95" customHeight="1" x14ac:dyDescent="0.3">
      <c r="B9" s="812"/>
      <c r="C9" s="813"/>
      <c r="D9" s="522" t="s">
        <v>11</v>
      </c>
      <c r="E9" s="522" t="s">
        <v>12</v>
      </c>
    </row>
    <row r="10" spans="2:8" s="104" customFormat="1" ht="19.95" customHeight="1" x14ac:dyDescent="0.3">
      <c r="B10" s="995" t="s">
        <v>3608</v>
      </c>
      <c r="C10" s="996"/>
      <c r="D10" s="996"/>
      <c r="E10" s="997"/>
      <c r="F10" s="105"/>
    </row>
    <row r="11" spans="2:8" ht="16.8" customHeight="1" x14ac:dyDescent="0.25">
      <c r="B11" s="527" t="s">
        <v>2817</v>
      </c>
      <c r="C11" s="117" t="s">
        <v>2818</v>
      </c>
      <c r="D11" s="96">
        <v>107</v>
      </c>
      <c r="E11" s="523"/>
      <c r="F11" s="129"/>
    </row>
    <row r="12" spans="2:8" ht="31.95" customHeight="1" x14ac:dyDescent="0.25">
      <c r="B12" s="528" t="s">
        <v>2819</v>
      </c>
      <c r="C12" s="116" t="s">
        <v>2820</v>
      </c>
      <c r="D12" s="96">
        <v>39</v>
      </c>
      <c r="E12" s="524"/>
    </row>
    <row r="13" spans="2:8" x14ac:dyDescent="0.25">
      <c r="B13" s="528" t="s">
        <v>2821</v>
      </c>
      <c r="C13" s="116" t="s">
        <v>2822</v>
      </c>
      <c r="D13" s="96">
        <v>107</v>
      </c>
      <c r="E13" s="524"/>
    </row>
    <row r="14" spans="2:8" ht="26.4" x14ac:dyDescent="0.25">
      <c r="B14" s="528" t="s">
        <v>2823</v>
      </c>
      <c r="C14" s="116" t="s">
        <v>2824</v>
      </c>
      <c r="D14" s="96">
        <v>39</v>
      </c>
      <c r="E14" s="524"/>
      <c r="F14" s="129"/>
    </row>
    <row r="15" spans="2:8" x14ac:dyDescent="0.25">
      <c r="B15" s="528" t="s">
        <v>2825</v>
      </c>
      <c r="C15" s="116" t="s">
        <v>2826</v>
      </c>
      <c r="D15" s="96">
        <v>107</v>
      </c>
      <c r="E15" s="525"/>
      <c r="F15" s="129"/>
    </row>
    <row r="16" spans="2:8" x14ac:dyDescent="0.25">
      <c r="B16" s="528" t="s">
        <v>2827</v>
      </c>
      <c r="C16" s="116" t="s">
        <v>2828</v>
      </c>
      <c r="D16" s="96">
        <v>162</v>
      </c>
      <c r="E16" s="525"/>
    </row>
    <row r="17" spans="2:7" x14ac:dyDescent="0.25">
      <c r="B17" s="528" t="s">
        <v>2829</v>
      </c>
      <c r="C17" s="116" t="s">
        <v>2830</v>
      </c>
      <c r="D17" s="96">
        <v>30</v>
      </c>
      <c r="E17" s="525"/>
    </row>
    <row r="18" spans="2:7" x14ac:dyDescent="0.25">
      <c r="B18" s="528" t="s">
        <v>2831</v>
      </c>
      <c r="C18" s="116" t="s">
        <v>2832</v>
      </c>
      <c r="D18" s="96">
        <v>88</v>
      </c>
      <c r="E18" s="524"/>
    </row>
    <row r="19" spans="2:7" x14ac:dyDescent="0.25">
      <c r="B19" s="528" t="s">
        <v>2833</v>
      </c>
      <c r="C19" s="116" t="s">
        <v>2834</v>
      </c>
      <c r="D19" s="96">
        <v>88</v>
      </c>
      <c r="E19" s="524"/>
      <c r="F19" s="129"/>
    </row>
    <row r="20" spans="2:7" x14ac:dyDescent="0.25">
      <c r="B20" s="528" t="s">
        <v>2835</v>
      </c>
      <c r="C20" s="116" t="s">
        <v>2836</v>
      </c>
      <c r="D20" s="96">
        <v>88</v>
      </c>
      <c r="E20" s="524"/>
      <c r="F20" s="129"/>
    </row>
    <row r="21" spans="2:7" ht="15" customHeight="1" x14ac:dyDescent="0.25">
      <c r="B21" s="528" t="s">
        <v>2837</v>
      </c>
      <c r="C21" s="116" t="s">
        <v>2838</v>
      </c>
      <c r="D21" s="96">
        <v>88</v>
      </c>
      <c r="E21" s="524"/>
    </row>
    <row r="22" spans="2:7" ht="31.2" customHeight="1" x14ac:dyDescent="0.25">
      <c r="B22" s="530" t="s">
        <v>2839</v>
      </c>
      <c r="C22" s="249" t="s">
        <v>2840</v>
      </c>
      <c r="D22" s="96">
        <v>88</v>
      </c>
      <c r="E22" s="526"/>
      <c r="F22" s="129"/>
    </row>
    <row r="23" spans="2:7" s="103" customFormat="1" ht="19.95" customHeight="1" x14ac:dyDescent="0.3">
      <c r="B23" s="998" t="s">
        <v>3578</v>
      </c>
      <c r="C23" s="999"/>
      <c r="D23" s="999"/>
      <c r="E23" s="1000"/>
    </row>
    <row r="24" spans="2:7" s="130" customFormat="1" ht="158.4" x14ac:dyDescent="0.3">
      <c r="B24" s="527">
        <v>6</v>
      </c>
      <c r="C24" s="29" t="s">
        <v>3819</v>
      </c>
      <c r="D24" s="96">
        <f>IF(E24="","",IFERROR(ROUND(E24*FeeUnit,1), E24))</f>
        <v>605.20000000000005</v>
      </c>
      <c r="E24" s="1152">
        <v>36</v>
      </c>
    </row>
    <row r="25" spans="2:7" s="451" customFormat="1" ht="19.95" customHeight="1" x14ac:dyDescent="0.3">
      <c r="B25" s="1001" t="s">
        <v>2641</v>
      </c>
      <c r="C25" s="1002"/>
      <c r="D25" s="1002"/>
      <c r="E25" s="1003"/>
      <c r="F25" s="105"/>
    </row>
    <row r="26" spans="2:7" s="130" customFormat="1" ht="29.4" customHeight="1" x14ac:dyDescent="0.25">
      <c r="B26" s="528" t="s">
        <v>2841</v>
      </c>
      <c r="C26" s="28" t="s">
        <v>2842</v>
      </c>
      <c r="D26" s="96">
        <f>IF(E26="","",IFERROR(ROUND(E26*FeeUnit,1), E26))</f>
        <v>301.39999999999998</v>
      </c>
      <c r="E26" s="1153">
        <v>17.93</v>
      </c>
      <c r="F26" s="129"/>
    </row>
    <row r="27" spans="2:7" s="130" customFormat="1" ht="127.2" customHeight="1" x14ac:dyDescent="0.3">
      <c r="B27" s="528">
        <v>27</v>
      </c>
      <c r="C27" s="28" t="s">
        <v>3818</v>
      </c>
      <c r="D27" s="96">
        <f>IF(E27="","",IFERROR(ROUND(E27*FeeUnit,1), E27))</f>
        <v>21.3</v>
      </c>
      <c r="E27" s="1153">
        <v>1.27</v>
      </c>
      <c r="F27" s="129"/>
      <c r="G27"/>
    </row>
    <row r="28" spans="2:7" s="451" customFormat="1" ht="19.95" customHeight="1" x14ac:dyDescent="0.3">
      <c r="B28" s="1004" t="s">
        <v>3610</v>
      </c>
      <c r="C28" s="1005"/>
      <c r="D28" s="1005"/>
      <c r="E28" s="1006"/>
      <c r="F28" s="105"/>
    </row>
    <row r="29" spans="2:7" s="130" customFormat="1" ht="26.4" x14ac:dyDescent="0.25">
      <c r="B29" s="531" t="s">
        <v>2843</v>
      </c>
      <c r="C29" s="532" t="s">
        <v>3820</v>
      </c>
      <c r="D29" s="96">
        <f t="shared" ref="D29:D40" si="0">IF(E29="","",IFERROR(ROUND(E29*FeeUnit,1), E29))</f>
        <v>1178.9000000000001</v>
      </c>
      <c r="E29" s="1153">
        <v>70.13</v>
      </c>
      <c r="F29" s="129"/>
    </row>
    <row r="30" spans="2:7" s="130" customFormat="1" ht="31.95" customHeight="1" x14ac:dyDescent="0.25">
      <c r="B30" s="531" t="s">
        <v>2844</v>
      </c>
      <c r="C30" s="532" t="s">
        <v>3821</v>
      </c>
      <c r="D30" s="96">
        <f t="shared" si="0"/>
        <v>235</v>
      </c>
      <c r="E30" s="1153">
        <v>13.98</v>
      </c>
      <c r="F30" s="129"/>
    </row>
    <row r="31" spans="2:7" s="130" customFormat="1" ht="26.4" x14ac:dyDescent="0.25">
      <c r="B31" s="531" t="s">
        <v>2845</v>
      </c>
      <c r="C31" s="532" t="s">
        <v>3822</v>
      </c>
      <c r="D31" s="96">
        <f t="shared" si="0"/>
        <v>235</v>
      </c>
      <c r="E31" s="1153">
        <v>13.98</v>
      </c>
      <c r="F31" s="129"/>
    </row>
    <row r="32" spans="2:7" s="130" customFormat="1" ht="26.4" x14ac:dyDescent="0.25">
      <c r="B32" s="531" t="s">
        <v>2846</v>
      </c>
      <c r="C32" s="532" t="s">
        <v>3823</v>
      </c>
      <c r="D32" s="96">
        <f t="shared" si="0"/>
        <v>235</v>
      </c>
      <c r="E32" s="1153">
        <v>13.98</v>
      </c>
      <c r="F32" s="129"/>
    </row>
    <row r="33" spans="2:8" s="130" customFormat="1" ht="28.2" customHeight="1" x14ac:dyDescent="0.25">
      <c r="B33" s="533">
        <v>56</v>
      </c>
      <c r="C33" s="534" t="s">
        <v>3824</v>
      </c>
      <c r="D33" s="96">
        <f t="shared" si="0"/>
        <v>88.6</v>
      </c>
      <c r="E33" s="1153">
        <v>5.27</v>
      </c>
      <c r="F33" s="129"/>
    </row>
    <row r="34" spans="2:8" s="130" customFormat="1" ht="26.4" x14ac:dyDescent="0.25">
      <c r="B34" s="533">
        <v>57</v>
      </c>
      <c r="C34" s="534" t="s">
        <v>3825</v>
      </c>
      <c r="D34" s="96">
        <f t="shared" si="0"/>
        <v>231.5</v>
      </c>
      <c r="E34" s="1153">
        <v>13.77</v>
      </c>
      <c r="F34" s="129"/>
    </row>
    <row r="35" spans="2:8" s="130" customFormat="1" ht="26.4" x14ac:dyDescent="0.25">
      <c r="B35" s="533">
        <v>58</v>
      </c>
      <c r="C35" s="534" t="s">
        <v>3826</v>
      </c>
      <c r="D35" s="96">
        <f t="shared" si="0"/>
        <v>29.8</v>
      </c>
      <c r="E35" s="1153">
        <v>1.77</v>
      </c>
      <c r="F35" s="129"/>
    </row>
    <row r="36" spans="2:8" s="130" customFormat="1" ht="39.6" x14ac:dyDescent="0.25">
      <c r="B36" s="533">
        <v>59</v>
      </c>
      <c r="C36" s="534" t="s">
        <v>3827</v>
      </c>
      <c r="D36" s="96">
        <f t="shared" si="0"/>
        <v>88.6</v>
      </c>
      <c r="E36" s="1153">
        <v>5.27</v>
      </c>
      <c r="F36" s="129"/>
    </row>
    <row r="37" spans="2:8" s="130" customFormat="1" ht="39.6" x14ac:dyDescent="0.25">
      <c r="B37" s="533">
        <v>60</v>
      </c>
      <c r="C37" s="534" t="s">
        <v>3828</v>
      </c>
      <c r="D37" s="96">
        <f t="shared" si="0"/>
        <v>29.8</v>
      </c>
      <c r="E37" s="1153">
        <v>1.77</v>
      </c>
      <c r="F37" s="129"/>
    </row>
    <row r="38" spans="2:8" s="130" customFormat="1" ht="26.4" x14ac:dyDescent="0.25">
      <c r="B38" s="533">
        <v>61</v>
      </c>
      <c r="C38" s="534" t="s">
        <v>3829</v>
      </c>
      <c r="D38" s="96">
        <f t="shared" si="0"/>
        <v>88.6</v>
      </c>
      <c r="E38" s="1153">
        <v>5.27</v>
      </c>
      <c r="F38" s="129"/>
    </row>
    <row r="39" spans="2:8" s="130" customFormat="1" ht="26.4" x14ac:dyDescent="0.25">
      <c r="B39" s="533">
        <v>62</v>
      </c>
      <c r="C39" s="534" t="s">
        <v>3830</v>
      </c>
      <c r="D39" s="96">
        <f t="shared" si="0"/>
        <v>29.8</v>
      </c>
      <c r="E39" s="1153">
        <v>1.77</v>
      </c>
      <c r="F39" s="129"/>
    </row>
    <row r="40" spans="2:8" s="130" customFormat="1" ht="31.2" customHeight="1" x14ac:dyDescent="0.25">
      <c r="B40" s="533">
        <v>63</v>
      </c>
      <c r="C40" s="534" t="s">
        <v>3831</v>
      </c>
      <c r="D40" s="96">
        <f t="shared" si="0"/>
        <v>29.8</v>
      </c>
      <c r="E40" s="1153">
        <v>1.77</v>
      </c>
      <c r="F40" s="129"/>
    </row>
    <row r="41" spans="2:8" s="104" customFormat="1" ht="19.95" customHeight="1" x14ac:dyDescent="0.3">
      <c r="B41" s="992" t="s">
        <v>3611</v>
      </c>
      <c r="C41" s="993"/>
      <c r="D41" s="993"/>
      <c r="E41" s="994"/>
    </row>
    <row r="42" spans="2:8" s="104" customFormat="1" ht="19.95" customHeight="1" x14ac:dyDescent="0.3">
      <c r="B42" s="1099" t="s">
        <v>3286</v>
      </c>
      <c r="C42" s="1100"/>
      <c r="D42" s="1100"/>
      <c r="E42" s="1101"/>
    </row>
    <row r="43" spans="2:8" ht="16.2" customHeight="1" x14ac:dyDescent="0.25">
      <c r="B43" s="529" t="s">
        <v>2847</v>
      </c>
      <c r="C43" s="60" t="s">
        <v>1536</v>
      </c>
      <c r="D43" s="96">
        <f t="shared" ref="D43:D59" si="1">IF(E43="","",IFERROR(ROUND(E43*FeeUnit,1), E43))</f>
        <v>726.2</v>
      </c>
      <c r="E43" s="1153">
        <v>43.2</v>
      </c>
      <c r="H43" s="518"/>
    </row>
    <row r="44" spans="2:8" x14ac:dyDescent="0.25">
      <c r="B44" s="529" t="s">
        <v>2847</v>
      </c>
      <c r="C44" s="60" t="s">
        <v>1538</v>
      </c>
      <c r="D44" s="96">
        <f t="shared" si="1"/>
        <v>726.2</v>
      </c>
      <c r="E44" s="1153">
        <v>43.2</v>
      </c>
      <c r="H44" s="518"/>
    </row>
    <row r="45" spans="2:8" ht="26.4" x14ac:dyDescent="0.25">
      <c r="B45" s="529" t="s">
        <v>2847</v>
      </c>
      <c r="C45" s="60" t="s">
        <v>1539</v>
      </c>
      <c r="D45" s="96">
        <f t="shared" si="1"/>
        <v>724.5</v>
      </c>
      <c r="E45" s="1153">
        <v>43.1</v>
      </c>
      <c r="H45" s="518"/>
    </row>
    <row r="46" spans="2:8" ht="26.4" x14ac:dyDescent="0.25">
      <c r="B46" s="529" t="s">
        <v>2847</v>
      </c>
      <c r="C46" s="60" t="s">
        <v>1540</v>
      </c>
      <c r="D46" s="96">
        <f t="shared" si="1"/>
        <v>395</v>
      </c>
      <c r="E46" s="1153">
        <v>23.5</v>
      </c>
      <c r="H46" s="518"/>
    </row>
    <row r="47" spans="2:8" x14ac:dyDescent="0.25">
      <c r="B47" s="529" t="s">
        <v>2847</v>
      </c>
      <c r="C47" s="60" t="s">
        <v>1541</v>
      </c>
      <c r="D47" s="96">
        <f t="shared" si="1"/>
        <v>507.7</v>
      </c>
      <c r="E47" s="1153">
        <v>30.2</v>
      </c>
      <c r="H47" s="518"/>
    </row>
    <row r="48" spans="2:8" ht="21" customHeight="1" x14ac:dyDescent="0.25">
      <c r="B48" s="529" t="s">
        <v>2847</v>
      </c>
      <c r="C48" s="60" t="s">
        <v>1542</v>
      </c>
      <c r="D48" s="96">
        <f t="shared" si="1"/>
        <v>507.7</v>
      </c>
      <c r="E48" s="1153">
        <v>30.2</v>
      </c>
      <c r="H48" s="518"/>
    </row>
    <row r="49" spans="2:8" ht="26.4" x14ac:dyDescent="0.25">
      <c r="B49" s="529" t="s">
        <v>2847</v>
      </c>
      <c r="C49" s="60" t="s">
        <v>1543</v>
      </c>
      <c r="D49" s="96">
        <f t="shared" si="1"/>
        <v>395</v>
      </c>
      <c r="E49" s="1153">
        <v>23.5</v>
      </c>
      <c r="H49" s="518"/>
    </row>
    <row r="50" spans="2:8" ht="26.4" x14ac:dyDescent="0.25">
      <c r="B50" s="529" t="s">
        <v>2847</v>
      </c>
      <c r="C50" s="60" t="s">
        <v>1544</v>
      </c>
      <c r="D50" s="96">
        <f t="shared" si="1"/>
        <v>100.9</v>
      </c>
      <c r="E50" s="1154">
        <v>6</v>
      </c>
      <c r="H50" s="518"/>
    </row>
    <row r="51" spans="2:8" s="104" customFormat="1" ht="19.95" customHeight="1" x14ac:dyDescent="0.3">
      <c r="B51" s="1102" t="s">
        <v>1545</v>
      </c>
      <c r="C51" s="1103"/>
      <c r="D51" s="1103"/>
      <c r="E51" s="1104"/>
      <c r="H51" s="1105"/>
    </row>
    <row r="52" spans="2:8" x14ac:dyDescent="0.25">
      <c r="B52" s="529" t="s">
        <v>2847</v>
      </c>
      <c r="C52" s="60" t="s">
        <v>1536</v>
      </c>
      <c r="D52" s="96">
        <f t="shared" si="1"/>
        <v>269</v>
      </c>
      <c r="E52" s="1154">
        <v>16</v>
      </c>
      <c r="H52" s="518"/>
    </row>
    <row r="53" spans="2:8" x14ac:dyDescent="0.25">
      <c r="B53" s="529" t="s">
        <v>2847</v>
      </c>
      <c r="C53" s="60" t="s">
        <v>1538</v>
      </c>
      <c r="D53" s="96">
        <f t="shared" si="1"/>
        <v>269</v>
      </c>
      <c r="E53" s="1154">
        <v>16</v>
      </c>
      <c r="H53" s="518"/>
    </row>
    <row r="54" spans="2:8" ht="26.4" x14ac:dyDescent="0.25">
      <c r="B54" s="529" t="s">
        <v>2847</v>
      </c>
      <c r="C54" s="60" t="s">
        <v>1539</v>
      </c>
      <c r="D54" s="96">
        <f t="shared" si="1"/>
        <v>156.30000000000001</v>
      </c>
      <c r="E54" s="1153">
        <v>9.3000000000000007</v>
      </c>
      <c r="H54" s="518"/>
    </row>
    <row r="55" spans="2:8" ht="26.4" x14ac:dyDescent="0.25">
      <c r="B55" s="529" t="s">
        <v>2847</v>
      </c>
      <c r="C55" s="60" t="s">
        <v>1540</v>
      </c>
      <c r="D55" s="96">
        <f t="shared" si="1"/>
        <v>156.30000000000001</v>
      </c>
      <c r="E55" s="1153">
        <v>9.3000000000000007</v>
      </c>
      <c r="H55" s="518"/>
    </row>
    <row r="56" spans="2:8" x14ac:dyDescent="0.25">
      <c r="B56" s="529" t="s">
        <v>2847</v>
      </c>
      <c r="C56" s="60" t="s">
        <v>1541</v>
      </c>
      <c r="D56" s="96">
        <f t="shared" si="1"/>
        <v>159.69999999999999</v>
      </c>
      <c r="E56" s="1153">
        <v>9.5</v>
      </c>
      <c r="H56" s="518"/>
    </row>
    <row r="57" spans="2:8" x14ac:dyDescent="0.25">
      <c r="B57" s="529" t="s">
        <v>2847</v>
      </c>
      <c r="C57" s="60" t="s">
        <v>1546</v>
      </c>
      <c r="D57" s="96">
        <f t="shared" si="1"/>
        <v>159.69999999999999</v>
      </c>
      <c r="E57" s="1153">
        <v>9.5</v>
      </c>
      <c r="H57" s="518"/>
    </row>
    <row r="58" spans="2:8" ht="26.4" x14ac:dyDescent="0.25">
      <c r="B58" s="529" t="s">
        <v>2847</v>
      </c>
      <c r="C58" s="60" t="s">
        <v>1543</v>
      </c>
      <c r="D58" s="96">
        <f t="shared" si="1"/>
        <v>100.9</v>
      </c>
      <c r="E58" s="1154">
        <v>6</v>
      </c>
      <c r="H58" s="518"/>
    </row>
    <row r="59" spans="2:8" ht="26.4" x14ac:dyDescent="0.25">
      <c r="B59" s="535" t="s">
        <v>2847</v>
      </c>
      <c r="C59" s="536" t="s">
        <v>1544</v>
      </c>
      <c r="D59" s="96">
        <f t="shared" si="1"/>
        <v>100.9</v>
      </c>
      <c r="E59" s="1154">
        <v>6</v>
      </c>
      <c r="H59" s="518"/>
    </row>
    <row r="60" spans="2:8" x14ac:dyDescent="0.25"/>
  </sheetData>
  <mergeCells count="12">
    <mergeCell ref="B51:E51"/>
    <mergeCell ref="B1:E1"/>
    <mergeCell ref="B10:E10"/>
    <mergeCell ref="B23:E23"/>
    <mergeCell ref="B25:E25"/>
    <mergeCell ref="B28:E28"/>
    <mergeCell ref="B41:E41"/>
    <mergeCell ref="B6:E6"/>
    <mergeCell ref="B7:E7"/>
    <mergeCell ref="B8:C9"/>
    <mergeCell ref="D8:E8"/>
    <mergeCell ref="B42:E42"/>
  </mergeCells>
  <printOptions horizontalCentered="1"/>
  <pageMargins left="0.70866141732283472" right="0.70866141732283472" top="0.74803149606299213" bottom="0.74803149606299213" header="0.31496062992125984" footer="0.31496062992125984"/>
  <pageSetup paperSize="9" scale="66" fitToHeight="0" orientation="portrait" r:id="rId1"/>
  <rowBreaks count="1" manualBreakCount="1">
    <brk id="32"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T257"/>
  <sheetViews>
    <sheetView zoomScaleNormal="100" zoomScaleSheetLayoutView="70" workbookViewId="0">
      <selection activeCell="H20" sqref="H20"/>
    </sheetView>
  </sheetViews>
  <sheetFormatPr defaultColWidth="0" defaultRowHeight="13.8" zeroHeight="1" x14ac:dyDescent="0.25"/>
  <cols>
    <col min="1" max="1" width="10.6640625" style="107" customWidth="1"/>
    <col min="2" max="2" width="12.6640625" style="157" customWidth="1"/>
    <col min="3" max="3" width="116.5546875" style="119" customWidth="1"/>
    <col min="4" max="4" width="15" style="69" customWidth="1"/>
    <col min="5" max="5" width="15" style="119" customWidth="1"/>
    <col min="6" max="6" width="15" style="546" customWidth="1"/>
    <col min="7" max="7" width="15" style="543" customWidth="1"/>
    <col min="8" max="8" width="16.5546875" style="85" customWidth="1"/>
    <col min="9" max="9" width="9.109375" style="150" customWidth="1"/>
    <col min="10" max="10" width="13.33203125" style="85" hidden="1" customWidth="1"/>
    <col min="11" max="20" width="9.109375" style="85" hidden="1" customWidth="1"/>
    <col min="21" max="16384" width="9.109375" style="107" hidden="1"/>
  </cols>
  <sheetData>
    <row r="1" spans="2:20" s="103" customFormat="1" ht="19.95" customHeight="1" x14ac:dyDescent="0.3">
      <c r="B1" s="798" t="s">
        <v>2600</v>
      </c>
      <c r="C1" s="798"/>
      <c r="D1" s="798"/>
      <c r="E1" s="798"/>
      <c r="F1" s="798"/>
      <c r="G1" s="798"/>
      <c r="H1" s="1254"/>
      <c r="I1" s="150"/>
      <c r="J1" s="104"/>
      <c r="K1" s="104"/>
      <c r="L1" s="104"/>
      <c r="M1" s="104"/>
      <c r="N1" s="104"/>
      <c r="O1" s="104"/>
      <c r="P1" s="104"/>
      <c r="Q1" s="104"/>
      <c r="R1" s="104"/>
      <c r="S1" s="104"/>
      <c r="T1" s="104"/>
    </row>
    <row r="2" spans="2:20" s="103" customFormat="1" ht="15" customHeight="1" x14ac:dyDescent="0.3">
      <c r="B2" s="158"/>
      <c r="C2" s="104"/>
      <c r="D2" s="79"/>
      <c r="E2" s="104"/>
      <c r="F2" s="474"/>
      <c r="G2" s="475"/>
      <c r="H2" s="104"/>
      <c r="I2" s="150"/>
      <c r="J2" s="104"/>
      <c r="K2" s="104"/>
      <c r="L2" s="104"/>
      <c r="M2" s="104"/>
      <c r="N2" s="104"/>
      <c r="O2" s="104"/>
      <c r="P2" s="104"/>
      <c r="Q2" s="104"/>
      <c r="R2" s="104"/>
      <c r="S2" s="104"/>
      <c r="T2" s="104"/>
    </row>
    <row r="3" spans="2:20" s="103" customFormat="1" ht="15" customHeight="1" x14ac:dyDescent="0.3">
      <c r="B3" s="158"/>
      <c r="C3" s="121" t="str">
        <f>"In accordance with the Monetary Units Act 2004, the value for "&amp;FinYear&amp;" is:"</f>
        <v>In accordance with the Monetary Units Act 2004, the value for 2025-2026 is:</v>
      </c>
      <c r="D3" s="79"/>
      <c r="E3" s="104"/>
      <c r="F3" s="474"/>
      <c r="G3" s="475"/>
      <c r="H3" s="104"/>
      <c r="I3" s="150"/>
      <c r="J3" s="104"/>
      <c r="K3" s="104"/>
      <c r="L3" s="104"/>
      <c r="M3" s="104"/>
      <c r="N3" s="104"/>
      <c r="O3" s="104"/>
      <c r="P3" s="104"/>
      <c r="Q3" s="104"/>
      <c r="R3" s="104"/>
      <c r="S3" s="104"/>
      <c r="T3" s="104"/>
    </row>
    <row r="4" spans="2:20" s="103" customFormat="1" ht="15" customHeight="1" x14ac:dyDescent="0.3">
      <c r="B4" s="158"/>
      <c r="C4" s="78" t="s">
        <v>7</v>
      </c>
      <c r="D4" s="222">
        <f>FeeUnit</f>
        <v>16.809999999999999</v>
      </c>
      <c r="E4" s="104"/>
      <c r="F4" s="474"/>
      <c r="G4" s="475"/>
      <c r="H4" s="104"/>
      <c r="I4" s="150"/>
      <c r="J4" s="104"/>
      <c r="K4" s="104"/>
      <c r="L4" s="104"/>
      <c r="M4" s="104"/>
      <c r="N4" s="104"/>
      <c r="O4" s="104"/>
      <c r="P4" s="104"/>
      <c r="Q4" s="104"/>
      <c r="R4" s="104"/>
      <c r="S4" s="104"/>
      <c r="T4" s="104"/>
    </row>
    <row r="5" spans="2:20" s="103" customFormat="1" ht="15" customHeight="1" x14ac:dyDescent="0.3">
      <c r="B5" s="158"/>
      <c r="C5" s="78" t="s">
        <v>8</v>
      </c>
      <c r="D5" s="222">
        <f>PenaltyUnit</f>
        <v>203.51</v>
      </c>
      <c r="E5" s="104"/>
      <c r="F5" s="474"/>
      <c r="G5" s="475"/>
      <c r="H5" s="104"/>
      <c r="I5" s="150"/>
      <c r="J5" s="104"/>
      <c r="K5" s="104"/>
      <c r="L5" s="104"/>
      <c r="M5" s="104"/>
      <c r="N5" s="104"/>
      <c r="O5" s="104"/>
      <c r="P5" s="104"/>
      <c r="Q5" s="104"/>
      <c r="R5" s="104"/>
      <c r="S5" s="104"/>
      <c r="T5" s="104"/>
    </row>
    <row r="6" spans="2:20" s="103" customFormat="1" ht="15" customHeight="1" x14ac:dyDescent="0.3">
      <c r="B6" s="158"/>
      <c r="C6" s="78"/>
      <c r="D6" s="171"/>
      <c r="E6" s="104"/>
      <c r="F6" s="474"/>
      <c r="G6" s="475"/>
      <c r="H6" s="104"/>
      <c r="I6" s="150"/>
      <c r="J6" s="104"/>
      <c r="K6" s="104"/>
      <c r="L6" s="104"/>
      <c r="M6" s="104"/>
      <c r="N6" s="104"/>
      <c r="O6" s="104"/>
      <c r="P6" s="104"/>
      <c r="Q6" s="104"/>
      <c r="R6" s="104"/>
      <c r="S6" s="104"/>
      <c r="T6" s="104"/>
    </row>
    <row r="7" spans="2:20" s="103" customFormat="1" ht="34.950000000000003" customHeight="1" x14ac:dyDescent="0.3">
      <c r="B7" s="885" t="s">
        <v>9</v>
      </c>
      <c r="C7" s="885"/>
      <c r="D7" s="885"/>
      <c r="E7" s="885"/>
      <c r="F7" s="885"/>
      <c r="G7" s="885"/>
      <c r="H7" s="104"/>
      <c r="I7" s="150"/>
      <c r="J7" s="104"/>
      <c r="K7" s="104"/>
      <c r="L7" s="104"/>
      <c r="M7" s="104"/>
      <c r="N7" s="104"/>
      <c r="O7" s="104"/>
      <c r="P7" s="104"/>
      <c r="Q7" s="104"/>
      <c r="R7" s="104"/>
      <c r="S7" s="104"/>
      <c r="T7" s="104"/>
    </row>
    <row r="8" spans="2:20" s="103" customFormat="1" ht="34.950000000000003" customHeight="1" x14ac:dyDescent="0.3">
      <c r="B8" s="886" t="s">
        <v>10</v>
      </c>
      <c r="C8" s="886"/>
      <c r="D8" s="886"/>
      <c r="E8" s="886"/>
      <c r="F8" s="886"/>
      <c r="G8" s="886"/>
      <c r="H8" s="104"/>
      <c r="I8" s="150"/>
      <c r="J8" s="104"/>
      <c r="K8" s="104"/>
      <c r="L8" s="104"/>
      <c r="M8" s="104"/>
      <c r="N8" s="104"/>
      <c r="O8" s="104"/>
      <c r="P8" s="104"/>
      <c r="Q8" s="104"/>
      <c r="R8" s="104"/>
      <c r="S8" s="104"/>
      <c r="T8" s="104"/>
    </row>
    <row r="9" spans="2:20" ht="34.950000000000003" customHeight="1" x14ac:dyDescent="0.25">
      <c r="B9" s="810" t="s">
        <v>3563</v>
      </c>
      <c r="C9" s="811"/>
      <c r="D9" s="991" t="str">
        <f>"Infringement Penalty
from "&amp;TEXT(StartDate,"dd-MMM-YYYY")</f>
        <v>Infringement Penalty
from 01-Jul-2025</v>
      </c>
      <c r="E9" s="991"/>
      <c r="F9" s="991" t="str">
        <f>"Maximum Court Penalty
from "&amp;TEXT(StartDate,"dd-MMM-YYYY")</f>
        <v>Maximum Court Penalty
from 01-Jul-2025</v>
      </c>
      <c r="G9" s="991"/>
    </row>
    <row r="10" spans="2:20" ht="19.95" customHeight="1" x14ac:dyDescent="0.25">
      <c r="B10" s="887"/>
      <c r="C10" s="888"/>
      <c r="D10" s="537" t="s">
        <v>11</v>
      </c>
      <c r="E10" s="469" t="s">
        <v>12</v>
      </c>
      <c r="F10" s="538" t="s">
        <v>11</v>
      </c>
      <c r="G10" s="539" t="s">
        <v>12</v>
      </c>
      <c r="H10" s="220"/>
      <c r="I10" s="158"/>
      <c r="J10" s="220"/>
      <c r="K10" s="220"/>
      <c r="L10" s="220"/>
      <c r="M10" s="220"/>
      <c r="N10" s="220"/>
      <c r="O10" s="220"/>
      <c r="P10" s="220"/>
      <c r="Q10" s="220"/>
      <c r="R10" s="220"/>
      <c r="S10" s="220"/>
      <c r="T10" s="220"/>
    </row>
    <row r="11" spans="2:20" s="557" customFormat="1" ht="19.95" customHeight="1" x14ac:dyDescent="0.3">
      <c r="B11" s="982" t="s">
        <v>3613</v>
      </c>
      <c r="C11" s="983"/>
      <c r="D11" s="983"/>
      <c r="E11" s="983"/>
      <c r="F11" s="983"/>
      <c r="G11" s="984"/>
      <c r="H11" s="556"/>
      <c r="I11" s="583"/>
      <c r="J11" s="556"/>
      <c r="K11" s="556"/>
      <c r="L11" s="556"/>
      <c r="M11" s="556"/>
      <c r="N11" s="556"/>
      <c r="O11" s="556"/>
      <c r="P11" s="556"/>
      <c r="Q11" s="556"/>
      <c r="R11" s="556"/>
      <c r="S11" s="556"/>
      <c r="T11" s="556"/>
    </row>
    <row r="12" spans="2:20" ht="57" customHeight="1" x14ac:dyDescent="0.25">
      <c r="B12" s="672" t="s">
        <v>2601</v>
      </c>
      <c r="C12" s="24" t="s">
        <v>3833</v>
      </c>
      <c r="D12" s="12" t="str">
        <f t="shared" ref="D12:D17" si="0">IF(E12="","",IFERROR(ROUND(E12*PenaltyUnit,0), "N/A"))</f>
        <v>N/A</v>
      </c>
      <c r="E12" s="11" t="s">
        <v>62</v>
      </c>
      <c r="F12" s="96">
        <f t="shared" ref="F12:F17" si="1">IF(G12="","",IFERROR(ROUND(G12*PenaltyUnit,0), "N/A"))</f>
        <v>1018</v>
      </c>
      <c r="G12" s="1128">
        <v>5</v>
      </c>
    </row>
    <row r="13" spans="2:20" ht="43.2" customHeight="1" x14ac:dyDescent="0.25">
      <c r="B13" s="673" t="s">
        <v>2602</v>
      </c>
      <c r="C13" s="39" t="s">
        <v>2603</v>
      </c>
      <c r="D13" s="12" t="str">
        <f t="shared" si="0"/>
        <v>N/A</v>
      </c>
      <c r="E13" s="11" t="s">
        <v>62</v>
      </c>
      <c r="F13" s="96">
        <f t="shared" si="1"/>
        <v>1018</v>
      </c>
      <c r="G13" s="1129">
        <v>5</v>
      </c>
    </row>
    <row r="14" spans="2:20" ht="56.25" customHeight="1" x14ac:dyDescent="0.25">
      <c r="B14" s="674">
        <v>203</v>
      </c>
      <c r="C14" s="24" t="s">
        <v>2604</v>
      </c>
      <c r="D14" s="10" t="str">
        <f t="shared" si="0"/>
        <v>N/A</v>
      </c>
      <c r="E14" s="11" t="s">
        <v>62</v>
      </c>
      <c r="F14" s="96">
        <f t="shared" si="1"/>
        <v>2035</v>
      </c>
      <c r="G14" s="1128">
        <v>10</v>
      </c>
    </row>
    <row r="15" spans="2:20" ht="42" customHeight="1" x14ac:dyDescent="0.25">
      <c r="B15" s="674">
        <v>204</v>
      </c>
      <c r="C15" s="9" t="s">
        <v>2605</v>
      </c>
      <c r="D15" s="12" t="str">
        <f t="shared" si="0"/>
        <v>N/A</v>
      </c>
      <c r="E15" s="11" t="s">
        <v>62</v>
      </c>
      <c r="F15" s="96">
        <f t="shared" si="1"/>
        <v>1018</v>
      </c>
      <c r="G15" s="1129">
        <v>5</v>
      </c>
    </row>
    <row r="16" spans="2:20" x14ac:dyDescent="0.25">
      <c r="B16" s="674">
        <v>205</v>
      </c>
      <c r="C16" s="9" t="s">
        <v>2606</v>
      </c>
      <c r="D16" s="13" t="str">
        <f t="shared" si="0"/>
        <v>N/A</v>
      </c>
      <c r="E16" s="14" t="s">
        <v>62</v>
      </c>
      <c r="F16" s="96">
        <f t="shared" si="1"/>
        <v>2035</v>
      </c>
      <c r="G16" s="1130">
        <v>10</v>
      </c>
    </row>
    <row r="17" spans="2:20" ht="101.4" customHeight="1" x14ac:dyDescent="0.25">
      <c r="B17" s="701">
        <v>252</v>
      </c>
      <c r="C17" s="616" t="s">
        <v>3635</v>
      </c>
      <c r="D17" s="611" t="str">
        <f t="shared" si="0"/>
        <v>N/A</v>
      </c>
      <c r="E17" s="600" t="s">
        <v>62</v>
      </c>
      <c r="F17" s="96">
        <f t="shared" si="1"/>
        <v>2035</v>
      </c>
      <c r="G17" s="1131">
        <v>10</v>
      </c>
    </row>
    <row r="18" spans="2:20" s="557" customFormat="1" ht="48.6" customHeight="1" x14ac:dyDescent="0.3">
      <c r="B18" s="985" t="s">
        <v>3612</v>
      </c>
      <c r="C18" s="986"/>
      <c r="D18" s="986"/>
      <c r="E18" s="986"/>
      <c r="F18" s="986"/>
      <c r="G18" s="987"/>
      <c r="H18" s="1255" t="s">
        <v>3292</v>
      </c>
      <c r="I18" s="583"/>
      <c r="J18" s="556"/>
      <c r="K18" s="556"/>
      <c r="L18" s="556"/>
      <c r="M18" s="556"/>
      <c r="N18" s="556"/>
      <c r="O18" s="556"/>
      <c r="P18" s="556"/>
      <c r="Q18" s="556"/>
      <c r="R18" s="556"/>
      <c r="S18" s="556"/>
      <c r="T18" s="556"/>
    </row>
    <row r="19" spans="2:20" ht="32.4" customHeight="1" x14ac:dyDescent="0.25">
      <c r="B19" s="675" t="s">
        <v>3048</v>
      </c>
      <c r="C19" s="242" t="s">
        <v>2607</v>
      </c>
      <c r="D19" s="64" t="str">
        <f t="shared" ref="D19:D26" si="2">IF(E19="","",IFERROR(ROUND(E19*PenaltyUnit,0), "N/A"))</f>
        <v>N/A</v>
      </c>
      <c r="E19" s="55" t="s">
        <v>62</v>
      </c>
      <c r="F19" s="96">
        <f t="shared" ref="F19:F26" si="3">IF(G19="","",IFERROR(ROUND(G19*PenaltyUnit,0), "N/A"))</f>
        <v>24421</v>
      </c>
      <c r="G19" s="1129">
        <v>120</v>
      </c>
      <c r="H19" s="122"/>
    </row>
    <row r="20" spans="2:20" ht="33.6" customHeight="1" x14ac:dyDescent="0.25">
      <c r="B20" s="676" t="s">
        <v>2608</v>
      </c>
      <c r="C20" s="132" t="s">
        <v>2609</v>
      </c>
      <c r="D20" s="12" t="str">
        <f t="shared" si="2"/>
        <v>N/A</v>
      </c>
      <c r="E20" s="11" t="s">
        <v>62</v>
      </c>
      <c r="F20" s="96">
        <f t="shared" si="3"/>
        <v>24421</v>
      </c>
      <c r="G20" s="1129">
        <v>120</v>
      </c>
      <c r="H20" s="83" t="s">
        <v>3315</v>
      </c>
    </row>
    <row r="21" spans="2:20" ht="31.2" customHeight="1" x14ac:dyDescent="0.25">
      <c r="B21" s="124" t="s">
        <v>2610</v>
      </c>
      <c r="C21" s="132" t="s">
        <v>2611</v>
      </c>
      <c r="D21" s="13" t="str">
        <f t="shared" si="2"/>
        <v>N/A</v>
      </c>
      <c r="E21" s="14" t="s">
        <v>62</v>
      </c>
      <c r="F21" s="96">
        <f t="shared" si="3"/>
        <v>24421</v>
      </c>
      <c r="G21" s="1130">
        <v>120</v>
      </c>
      <c r="H21" s="122"/>
    </row>
    <row r="22" spans="2:20" ht="41.4" customHeight="1" x14ac:dyDescent="0.25">
      <c r="B22" s="929" t="s">
        <v>3047</v>
      </c>
      <c r="C22" s="599" t="s">
        <v>3636</v>
      </c>
      <c r="D22" s="136" t="str">
        <f t="shared" si="2"/>
        <v>N/A</v>
      </c>
      <c r="E22" s="600" t="s">
        <v>62</v>
      </c>
      <c r="F22" s="790">
        <f t="shared" si="3"/>
        <v>24421</v>
      </c>
      <c r="G22" s="1131">
        <v>120</v>
      </c>
      <c r="H22" s="601"/>
    </row>
    <row r="23" spans="2:20" ht="54" customHeight="1" x14ac:dyDescent="0.25">
      <c r="B23" s="929"/>
      <c r="C23" s="108" t="s">
        <v>3618</v>
      </c>
      <c r="D23" s="602" t="str">
        <f t="shared" si="2"/>
        <v/>
      </c>
      <c r="E23" s="603"/>
      <c r="F23" s="1120" t="str">
        <f t="shared" si="3"/>
        <v/>
      </c>
      <c r="G23" s="1132"/>
      <c r="H23" s="601"/>
    </row>
    <row r="24" spans="2:20" ht="68.400000000000006" customHeight="1" x14ac:dyDescent="0.25">
      <c r="B24" s="929"/>
      <c r="C24" s="108" t="s">
        <v>3619</v>
      </c>
      <c r="D24" s="604" t="str">
        <f t="shared" si="2"/>
        <v/>
      </c>
      <c r="E24" s="603"/>
      <c r="F24" s="604" t="str">
        <f t="shared" si="3"/>
        <v/>
      </c>
      <c r="G24" s="541"/>
      <c r="H24" s="601"/>
    </row>
    <row r="25" spans="2:20" ht="69.599999999999994" customHeight="1" x14ac:dyDescent="0.25">
      <c r="B25" s="929"/>
      <c r="C25" s="108" t="s">
        <v>3620</v>
      </c>
      <c r="D25" s="604" t="str">
        <f t="shared" si="2"/>
        <v/>
      </c>
      <c r="E25" s="605"/>
      <c r="F25" s="604" t="str">
        <f t="shared" si="3"/>
        <v/>
      </c>
      <c r="G25" s="541"/>
      <c r="H25" s="601"/>
    </row>
    <row r="26" spans="2:20" ht="69" customHeight="1" x14ac:dyDescent="0.25">
      <c r="B26" s="929"/>
      <c r="C26" s="108" t="s">
        <v>3621</v>
      </c>
      <c r="D26" s="602" t="str">
        <f t="shared" si="2"/>
        <v/>
      </c>
      <c r="E26" s="603"/>
      <c r="F26" s="604" t="str">
        <f t="shared" si="3"/>
        <v/>
      </c>
      <c r="G26" s="541"/>
      <c r="H26" s="609"/>
    </row>
    <row r="27" spans="2:20" s="554" customFormat="1" ht="54" customHeight="1" x14ac:dyDescent="0.45">
      <c r="B27" s="896" t="s">
        <v>3614</v>
      </c>
      <c r="C27" s="897"/>
      <c r="D27" s="897"/>
      <c r="E27" s="897"/>
      <c r="F27" s="897"/>
      <c r="G27" s="898"/>
      <c r="H27" s="598" t="s">
        <v>3292</v>
      </c>
      <c r="I27" s="583"/>
      <c r="J27" s="553"/>
      <c r="K27" s="553"/>
      <c r="L27" s="553"/>
      <c r="M27" s="553"/>
      <c r="N27" s="553"/>
      <c r="O27" s="553"/>
      <c r="P27" s="553"/>
      <c r="Q27" s="553"/>
      <c r="R27" s="553"/>
      <c r="S27" s="553"/>
      <c r="T27" s="553"/>
    </row>
    <row r="28" spans="2:20" ht="327" customHeight="1" x14ac:dyDescent="0.25">
      <c r="B28" s="245" t="s">
        <v>2612</v>
      </c>
      <c r="C28" s="517" t="s">
        <v>3834</v>
      </c>
      <c r="D28" s="63" t="str">
        <f t="shared" ref="D28:D35" si="4">IF(E28="","",IFERROR(ROUND(E28*PenaltyUnit,0), "N/A"))</f>
        <v>N/A</v>
      </c>
      <c r="E28" s="606" t="s">
        <v>62</v>
      </c>
      <c r="F28" s="607" t="str">
        <f t="shared" ref="F28" si="5">IF(G28="","",IFERROR(ROUND(G28*PenaltyUnit,0), "N/A"))</f>
        <v>N/A</v>
      </c>
      <c r="G28" s="541" t="s">
        <v>62</v>
      </c>
      <c r="H28" s="601"/>
    </row>
    <row r="29" spans="2:20" ht="33" customHeight="1" x14ac:dyDescent="0.25">
      <c r="B29" s="124" t="s">
        <v>2613</v>
      </c>
      <c r="C29" s="86" t="s">
        <v>2614</v>
      </c>
      <c r="D29" s="15" t="str">
        <f t="shared" si="4"/>
        <v>N/A</v>
      </c>
      <c r="E29" s="16" t="s">
        <v>62</v>
      </c>
      <c r="F29" s="96">
        <v>10000</v>
      </c>
      <c r="G29" s="56" t="s">
        <v>62</v>
      </c>
      <c r="H29" s="122"/>
    </row>
    <row r="30" spans="2:20" ht="30" customHeight="1" x14ac:dyDescent="0.25">
      <c r="B30" s="123" t="s">
        <v>2615</v>
      </c>
      <c r="C30" s="132" t="s">
        <v>2616</v>
      </c>
      <c r="D30" s="15" t="str">
        <f t="shared" si="4"/>
        <v>N/A</v>
      </c>
      <c r="E30" s="16" t="s">
        <v>62</v>
      </c>
      <c r="F30" s="96">
        <v>10000</v>
      </c>
      <c r="G30" s="56" t="s">
        <v>62</v>
      </c>
      <c r="H30" s="122"/>
    </row>
    <row r="31" spans="2:20" ht="33" customHeight="1" x14ac:dyDescent="0.25">
      <c r="B31" s="124" t="s">
        <v>2617</v>
      </c>
      <c r="C31" s="86" t="s">
        <v>2618</v>
      </c>
      <c r="D31" s="15" t="str">
        <f t="shared" si="4"/>
        <v>N/A</v>
      </c>
      <c r="E31" s="16" t="s">
        <v>62</v>
      </c>
      <c r="F31" s="96">
        <v>10000</v>
      </c>
      <c r="G31" s="56" t="s">
        <v>62</v>
      </c>
      <c r="H31" s="122"/>
    </row>
    <row r="32" spans="2:20" ht="43.2" customHeight="1" x14ac:dyDescent="0.3">
      <c r="B32" s="123" t="s">
        <v>2619</v>
      </c>
      <c r="C32" s="132" t="s">
        <v>2620</v>
      </c>
      <c r="D32" s="15" t="str">
        <f t="shared" si="4"/>
        <v>N/A</v>
      </c>
      <c r="E32" s="16" t="s">
        <v>62</v>
      </c>
      <c r="F32" s="96">
        <f>IF(G32="","",IFERROR(ROUND(G32*PenaltyUnit,0), "N/A"))</f>
        <v>24421</v>
      </c>
      <c r="G32" s="1129">
        <v>120</v>
      </c>
      <c r="H32" s="83" t="s">
        <v>3293</v>
      </c>
      <c r="J32"/>
    </row>
    <row r="33" spans="2:20" ht="99" customHeight="1" x14ac:dyDescent="0.3">
      <c r="B33" s="123" t="s">
        <v>2621</v>
      </c>
      <c r="C33" s="610" t="s">
        <v>3835</v>
      </c>
      <c r="D33" s="611" t="str">
        <f t="shared" si="4"/>
        <v>N/A</v>
      </c>
      <c r="E33" s="612" t="s">
        <v>62</v>
      </c>
      <c r="F33" s="96">
        <f>IF(G33="","",IFERROR(ROUND(G33*PenaltyUnit,0), "N/A"))</f>
        <v>24421</v>
      </c>
      <c r="G33" s="1131">
        <v>120</v>
      </c>
      <c r="H33" s="613" t="s">
        <v>3293</v>
      </c>
      <c r="J33"/>
    </row>
    <row r="34" spans="2:20" ht="40.5" customHeight="1" x14ac:dyDescent="0.25">
      <c r="B34" s="124" t="s">
        <v>2622</v>
      </c>
      <c r="C34" s="86" t="s">
        <v>2623</v>
      </c>
      <c r="D34" s="15" t="str">
        <f t="shared" si="4"/>
        <v>N/A</v>
      </c>
      <c r="E34" s="16" t="s">
        <v>62</v>
      </c>
      <c r="F34" s="96">
        <v>10000</v>
      </c>
      <c r="G34" s="56" t="s">
        <v>62</v>
      </c>
      <c r="H34" s="122"/>
    </row>
    <row r="35" spans="2:20" ht="28.95" customHeight="1" x14ac:dyDescent="0.25">
      <c r="B35" s="124" t="s">
        <v>2624</v>
      </c>
      <c r="C35" s="86" t="s">
        <v>2625</v>
      </c>
      <c r="D35" s="677" t="str">
        <f t="shared" si="4"/>
        <v>N/A</v>
      </c>
      <c r="E35" s="678" t="s">
        <v>62</v>
      </c>
      <c r="F35" s="96">
        <v>10000</v>
      </c>
      <c r="G35" s="56" t="s">
        <v>62</v>
      </c>
      <c r="H35" s="122"/>
    </row>
    <row r="36" spans="2:20" s="557" customFormat="1" ht="19.95" customHeight="1" x14ac:dyDescent="0.3">
      <c r="B36" s="988" t="s">
        <v>3615</v>
      </c>
      <c r="C36" s="989"/>
      <c r="D36" s="989"/>
      <c r="E36" s="989"/>
      <c r="F36" s="989"/>
      <c r="G36" s="990"/>
      <c r="H36" s="702"/>
      <c r="I36" s="583"/>
      <c r="J36" s="556"/>
      <c r="K36" s="556"/>
      <c r="L36" s="556"/>
      <c r="M36" s="556"/>
      <c r="N36" s="556"/>
      <c r="O36" s="556"/>
      <c r="P36" s="556"/>
      <c r="Q36" s="556"/>
      <c r="R36" s="556"/>
      <c r="S36" s="556"/>
      <c r="T36" s="556"/>
    </row>
    <row r="37" spans="2:20" ht="46.5" customHeight="1" x14ac:dyDescent="0.25">
      <c r="B37" s="245">
        <v>16</v>
      </c>
      <c r="C37" s="135" t="s">
        <v>2626</v>
      </c>
      <c r="D37" s="61" t="str">
        <f>IF(E37="","",IFERROR(ROUND(E37*PenaltyUnit,0), "N/A"))</f>
        <v>N/A</v>
      </c>
      <c r="E37" s="62" t="s">
        <v>62</v>
      </c>
      <c r="F37" s="96">
        <f>IF(G37="","",IFERROR(ROUND(G37*PenaltyUnit,0), "N/A"))</f>
        <v>81404</v>
      </c>
      <c r="G37" s="1128">
        <v>400</v>
      </c>
    </row>
    <row r="38" spans="2:20" ht="17.25" customHeight="1" x14ac:dyDescent="0.25">
      <c r="B38" s="977">
        <v>17</v>
      </c>
      <c r="C38" s="610" t="s">
        <v>2627</v>
      </c>
      <c r="D38" s="611" t="str">
        <f>IF(E38="","",IFERROR(ROUND(E38*PenaltyUnit,0), "N/A"))</f>
        <v>N/A</v>
      </c>
      <c r="E38" s="612" t="s">
        <v>62</v>
      </c>
      <c r="F38" s="1124">
        <f>IF(G38="","",IFERROR(ROUND(G38*PenaltyUnit,0), "N/A"))</f>
        <v>10176</v>
      </c>
      <c r="G38" s="1131">
        <v>50</v>
      </c>
    </row>
    <row r="39" spans="2:20" ht="18" customHeight="1" x14ac:dyDescent="0.25">
      <c r="B39" s="978"/>
      <c r="C39" s="517" t="s">
        <v>2628</v>
      </c>
      <c r="D39" s="614" t="str">
        <f>IF(E39="","",IFERROR(ROUND(E39*PenaltyUnit,0), "N/A"))</f>
        <v/>
      </c>
      <c r="E39" s="615"/>
      <c r="F39" s="1125" t="str">
        <f>IF(G39="","",IFERROR(ROUND(G39*PenaltyUnit,0), "N/A"))</f>
        <v/>
      </c>
      <c r="G39" s="541"/>
    </row>
    <row r="40" spans="2:20" ht="16.5" customHeight="1" x14ac:dyDescent="0.25">
      <c r="B40" s="978"/>
      <c r="C40" s="582" t="s">
        <v>2629</v>
      </c>
      <c r="D40" s="602" t="str">
        <f>IF(E40="","",IFERROR(ROUND(E40*PenaltyUnit,0), "N/A"))</f>
        <v/>
      </c>
      <c r="E40" s="603"/>
      <c r="F40" s="1119" t="str">
        <f>IF(G40="","",IFERROR(ROUND(G40*PenaltyUnit,0), "N/A"))</f>
        <v/>
      </c>
      <c r="G40" s="541"/>
    </row>
    <row r="41" spans="2:20" s="557" customFormat="1" ht="19.95" customHeight="1" x14ac:dyDescent="0.3">
      <c r="B41" s="979" t="s">
        <v>3616</v>
      </c>
      <c r="C41" s="980"/>
      <c r="D41" s="980"/>
      <c r="E41" s="980"/>
      <c r="F41" s="980"/>
      <c r="G41" s="981"/>
      <c r="H41" s="556"/>
      <c r="I41" s="583"/>
      <c r="J41" s="556"/>
      <c r="K41" s="556"/>
      <c r="L41" s="556"/>
      <c r="M41" s="556"/>
      <c r="N41" s="556"/>
      <c r="O41" s="556"/>
      <c r="P41" s="556"/>
      <c r="Q41" s="556"/>
      <c r="R41" s="556"/>
      <c r="S41" s="556"/>
      <c r="T41" s="556"/>
    </row>
    <row r="42" spans="2:20" ht="56.4" customHeight="1" x14ac:dyDescent="0.25">
      <c r="B42" s="681">
        <v>131</v>
      </c>
      <c r="C42" s="582" t="s">
        <v>3141</v>
      </c>
      <c r="D42" s="63" t="str">
        <f>IF(E42="","",IFERROR(ROUND(E42*PenaltyUnit,0), "N/A"))</f>
        <v>N/A</v>
      </c>
      <c r="E42" s="47" t="s">
        <v>62</v>
      </c>
      <c r="F42" s="96">
        <f>IF(G42="","",IFERROR(ROUND(G42*PenaltyUnit,0), "N/A"))</f>
        <v>2035</v>
      </c>
      <c r="G42" s="1132">
        <v>10</v>
      </c>
    </row>
    <row r="43" spans="2:20" s="557" customFormat="1" ht="19.95" customHeight="1" x14ac:dyDescent="0.3">
      <c r="B43" s="974" t="s">
        <v>3578</v>
      </c>
      <c r="C43" s="975"/>
      <c r="D43" s="975"/>
      <c r="E43" s="975"/>
      <c r="F43" s="975"/>
      <c r="G43" s="976"/>
      <c r="H43" s="556"/>
      <c r="I43" s="583"/>
      <c r="J43" s="556"/>
      <c r="K43" s="556"/>
      <c r="L43" s="556"/>
      <c r="M43" s="556"/>
      <c r="N43" s="556"/>
      <c r="O43" s="556"/>
      <c r="P43" s="556"/>
      <c r="Q43" s="556"/>
      <c r="R43" s="556"/>
      <c r="S43" s="556"/>
      <c r="T43" s="556"/>
    </row>
    <row r="44" spans="2:20" ht="16.95" customHeight="1" x14ac:dyDescent="0.25">
      <c r="B44" s="682">
        <v>10</v>
      </c>
      <c r="C44" s="49" t="s">
        <v>2630</v>
      </c>
      <c r="D44" s="581" t="s">
        <v>2232</v>
      </c>
      <c r="E44" s="18" t="s">
        <v>2232</v>
      </c>
      <c r="F44" s="96">
        <f>IF(G44="","",IFERROR(ROUND(G44*PenaltyUnit,0), "N/A"))</f>
        <v>1018</v>
      </c>
      <c r="G44" s="1133">
        <v>5</v>
      </c>
    </row>
    <row r="45" spans="2:20" s="557" customFormat="1" ht="36.6" customHeight="1" x14ac:dyDescent="0.3">
      <c r="B45" s="965" t="s">
        <v>4086</v>
      </c>
      <c r="C45" s="966"/>
      <c r="D45" s="966"/>
      <c r="E45" s="966"/>
      <c r="F45" s="966"/>
      <c r="G45" s="967"/>
      <c r="H45" s="703"/>
      <c r="I45" s="552"/>
      <c r="J45" s="555" t="s">
        <v>2631</v>
      </c>
      <c r="K45" s="556"/>
      <c r="L45" s="556"/>
      <c r="M45" s="556"/>
      <c r="N45" s="556"/>
      <c r="O45" s="556"/>
      <c r="P45" s="556"/>
      <c r="Q45" s="556"/>
      <c r="R45" s="556"/>
      <c r="S45" s="556"/>
      <c r="T45" s="556"/>
    </row>
    <row r="46" spans="2:20" s="103" customFormat="1" ht="19.95" customHeight="1" x14ac:dyDescent="0.3">
      <c r="B46" s="1106" t="s">
        <v>2632</v>
      </c>
      <c r="C46" s="1107"/>
      <c r="D46" s="1107"/>
      <c r="E46" s="1107"/>
      <c r="F46" s="1107"/>
      <c r="G46" s="1108"/>
      <c r="H46" s="704"/>
      <c r="I46" s="547"/>
      <c r="J46" s="579" t="s">
        <v>2631</v>
      </c>
      <c r="K46" s="104"/>
      <c r="L46" s="104"/>
      <c r="M46" s="104"/>
      <c r="N46" s="104"/>
      <c r="O46" s="104"/>
      <c r="P46" s="104"/>
      <c r="Q46" s="104"/>
      <c r="R46" s="104"/>
      <c r="S46" s="104"/>
      <c r="T46" s="104"/>
    </row>
    <row r="47" spans="2:20" ht="13.95" customHeight="1" x14ac:dyDescent="0.25">
      <c r="B47" s="683" t="s">
        <v>1474</v>
      </c>
      <c r="C47" s="580" t="s">
        <v>3314</v>
      </c>
      <c r="D47" s="96">
        <f>IF($E47="","",IFERROR(ROUND($E47*PenaltyUnit,0), "N/A"))</f>
        <v>611</v>
      </c>
      <c r="E47" s="1127">
        <v>3</v>
      </c>
      <c r="F47" s="96">
        <f t="shared" ref="F47:F68" si="6">IF(G47="","",IFERROR(ROUND(G47*PenaltyUnit,0), "N/A"))</f>
        <v>2035</v>
      </c>
      <c r="G47" s="1127">
        <v>10</v>
      </c>
      <c r="I47" s="547"/>
      <c r="J47" s="549" t="s">
        <v>2631</v>
      </c>
    </row>
    <row r="48" spans="2:20" ht="13.95" customHeight="1" x14ac:dyDescent="0.25">
      <c r="B48" s="683" t="s">
        <v>1474</v>
      </c>
      <c r="C48" s="580" t="s">
        <v>3313</v>
      </c>
      <c r="D48" s="96">
        <f>IF($E48="","",IFERROR(ROUND($E48*PenaltyUnit,0), "N/A"))</f>
        <v>3053</v>
      </c>
      <c r="E48" s="1127">
        <v>15</v>
      </c>
      <c r="F48" s="96">
        <f t="shared" si="6"/>
        <v>10176</v>
      </c>
      <c r="G48" s="1127">
        <v>50</v>
      </c>
      <c r="I48" s="547"/>
      <c r="J48" s="549" t="s">
        <v>2631</v>
      </c>
    </row>
    <row r="49" spans="2:10" ht="13.95" customHeight="1" x14ac:dyDescent="0.25">
      <c r="B49" s="683" t="s">
        <v>2633</v>
      </c>
      <c r="C49" s="580" t="s">
        <v>3299</v>
      </c>
      <c r="D49" s="96">
        <f>IF($E49="","",IFERROR(ROUND($E49*PenaltyUnit,0), "N/A"))</f>
        <v>611</v>
      </c>
      <c r="E49" s="1127">
        <v>3</v>
      </c>
      <c r="F49" s="96">
        <f t="shared" si="6"/>
        <v>2035</v>
      </c>
      <c r="G49" s="1127">
        <v>10</v>
      </c>
      <c r="I49" s="547"/>
      <c r="J49" s="549" t="s">
        <v>2631</v>
      </c>
    </row>
    <row r="50" spans="2:10" ht="13.95" customHeight="1" x14ac:dyDescent="0.25">
      <c r="B50" s="683" t="s">
        <v>2633</v>
      </c>
      <c r="C50" s="580" t="s">
        <v>3308</v>
      </c>
      <c r="D50" s="96">
        <f>IF($E50="","",IFERROR(ROUND($E50*PenaltyUnit,0), "N/A"))</f>
        <v>3053</v>
      </c>
      <c r="E50" s="1127">
        <v>15</v>
      </c>
      <c r="F50" s="96">
        <f t="shared" si="6"/>
        <v>10176</v>
      </c>
      <c r="G50" s="1127">
        <v>50</v>
      </c>
      <c r="I50" s="547"/>
      <c r="J50" s="549" t="s">
        <v>2631</v>
      </c>
    </row>
    <row r="51" spans="2:10" ht="13.95" customHeight="1" x14ac:dyDescent="0.25">
      <c r="B51" s="683" t="s">
        <v>2634</v>
      </c>
      <c r="C51" s="580" t="s">
        <v>3300</v>
      </c>
      <c r="D51" s="96">
        <f>IF($E51="","",IFERROR(ROUND($E51*PenaltyUnit,0), "N/A"))</f>
        <v>611</v>
      </c>
      <c r="E51" s="1127">
        <v>3</v>
      </c>
      <c r="F51" s="96">
        <f t="shared" si="6"/>
        <v>2035</v>
      </c>
      <c r="G51" s="1127">
        <v>10</v>
      </c>
      <c r="I51" s="547"/>
      <c r="J51" s="549" t="s">
        <v>2631</v>
      </c>
    </row>
    <row r="52" spans="2:10" ht="13.95" customHeight="1" x14ac:dyDescent="0.25">
      <c r="B52" s="683" t="s">
        <v>2634</v>
      </c>
      <c r="C52" s="580" t="s">
        <v>3309</v>
      </c>
      <c r="D52" s="96">
        <f>IF($E52="","",IFERROR(ROUND($E52*PenaltyUnit,0), "N/A"))</f>
        <v>3053</v>
      </c>
      <c r="E52" s="1127">
        <v>15</v>
      </c>
      <c r="F52" s="96">
        <f t="shared" si="6"/>
        <v>10176</v>
      </c>
      <c r="G52" s="1127">
        <v>50</v>
      </c>
      <c r="I52" s="547"/>
      <c r="J52" s="549" t="s">
        <v>2631</v>
      </c>
    </row>
    <row r="53" spans="2:10" ht="13.95" customHeight="1" x14ac:dyDescent="0.25">
      <c r="B53" s="683" t="s">
        <v>2635</v>
      </c>
      <c r="C53" s="580" t="s">
        <v>3301</v>
      </c>
      <c r="D53" s="96">
        <f>IF($E53="","",IFERROR(ROUND($E53*PenaltyUnit,0), "N/A"))</f>
        <v>611</v>
      </c>
      <c r="E53" s="1127">
        <v>3</v>
      </c>
      <c r="F53" s="96">
        <f t="shared" si="6"/>
        <v>2035</v>
      </c>
      <c r="G53" s="1127">
        <v>10</v>
      </c>
      <c r="I53" s="547"/>
      <c r="J53" s="549" t="s">
        <v>2631</v>
      </c>
    </row>
    <row r="54" spans="2:10" ht="13.95" customHeight="1" x14ac:dyDescent="0.25">
      <c r="B54" s="683" t="s">
        <v>2635</v>
      </c>
      <c r="C54" s="580" t="s">
        <v>3310</v>
      </c>
      <c r="D54" s="96">
        <f>IF($E54="","",IFERROR(ROUND($E54*PenaltyUnit,0), "N/A"))</f>
        <v>3053</v>
      </c>
      <c r="E54" s="1127">
        <v>15</v>
      </c>
      <c r="F54" s="96">
        <f t="shared" si="6"/>
        <v>10176</v>
      </c>
      <c r="G54" s="1127">
        <v>50</v>
      </c>
      <c r="I54" s="547"/>
      <c r="J54" s="549" t="s">
        <v>2631</v>
      </c>
    </row>
    <row r="55" spans="2:10" ht="13.95" customHeight="1" x14ac:dyDescent="0.25">
      <c r="B55" s="683" t="s">
        <v>110</v>
      </c>
      <c r="C55" s="186" t="s">
        <v>3311</v>
      </c>
      <c r="D55" s="31" t="str">
        <f>IF($E55="","",IFERROR(ROUND($E55*PenaltyUnit,0), "N/A"))</f>
        <v>N/A</v>
      </c>
      <c r="E55" s="284" t="s">
        <v>62</v>
      </c>
      <c r="F55" s="96">
        <f t="shared" si="6"/>
        <v>2035</v>
      </c>
      <c r="G55" s="1127">
        <v>10</v>
      </c>
      <c r="I55" s="547"/>
      <c r="J55" s="549"/>
    </row>
    <row r="56" spans="2:10" ht="13.95" customHeight="1" x14ac:dyDescent="0.25">
      <c r="B56" s="683" t="s">
        <v>110</v>
      </c>
      <c r="C56" s="17" t="s">
        <v>3312</v>
      </c>
      <c r="D56" s="31" t="str">
        <f>IF($E56="","",IFERROR(ROUND($E56*PenaltyUnit,0), "N/A"))</f>
        <v>N/A</v>
      </c>
      <c r="E56" s="284" t="s">
        <v>62</v>
      </c>
      <c r="F56" s="96">
        <f t="shared" si="6"/>
        <v>10176</v>
      </c>
      <c r="G56" s="1127">
        <v>50</v>
      </c>
      <c r="I56" s="547"/>
      <c r="J56" s="549"/>
    </row>
    <row r="57" spans="2:10" ht="13.95" customHeight="1" x14ac:dyDescent="0.25">
      <c r="B57" s="683" t="s">
        <v>732</v>
      </c>
      <c r="C57" s="17" t="s">
        <v>3307</v>
      </c>
      <c r="D57" s="31" t="str">
        <f>IF($E57="","",IFERROR(ROUND($E57*PenaltyUnit,0), "N/A"))</f>
        <v>N/A</v>
      </c>
      <c r="E57" s="284" t="s">
        <v>62</v>
      </c>
      <c r="F57" s="96">
        <f t="shared" si="6"/>
        <v>2035</v>
      </c>
      <c r="G57" s="1127">
        <v>10</v>
      </c>
      <c r="I57" s="547"/>
      <c r="J57" s="549"/>
    </row>
    <row r="58" spans="2:10" ht="13.95" customHeight="1" x14ac:dyDescent="0.25">
      <c r="B58" s="683" t="s">
        <v>732</v>
      </c>
      <c r="C58" s="17" t="s">
        <v>3306</v>
      </c>
      <c r="D58" s="31" t="str">
        <f>IF($E58="","",IFERROR(ROUND($E58*PenaltyUnit,0), "N/A"))</f>
        <v>N/A</v>
      </c>
      <c r="E58" s="284" t="s">
        <v>62</v>
      </c>
      <c r="F58" s="96">
        <f t="shared" si="6"/>
        <v>10176</v>
      </c>
      <c r="G58" s="1127">
        <v>50</v>
      </c>
      <c r="I58" s="547"/>
      <c r="J58" s="549"/>
    </row>
    <row r="59" spans="2:10" ht="13.95" customHeight="1" x14ac:dyDescent="0.25">
      <c r="B59" s="683">
        <v>63</v>
      </c>
      <c r="C59" s="186" t="s">
        <v>3045</v>
      </c>
      <c r="D59" s="96">
        <f>IF($E59="","",IFERROR(ROUND($E59*PenaltyUnit,0), "N/A"))</f>
        <v>611</v>
      </c>
      <c r="E59" s="1127">
        <v>3</v>
      </c>
      <c r="F59" s="96">
        <f t="shared" si="6"/>
        <v>2035</v>
      </c>
      <c r="G59" s="1127">
        <v>10</v>
      </c>
      <c r="I59" s="547"/>
      <c r="J59" s="549" t="s">
        <v>2631</v>
      </c>
    </row>
    <row r="60" spans="2:10" ht="13.95" customHeight="1" x14ac:dyDescent="0.25">
      <c r="B60" s="683">
        <v>63</v>
      </c>
      <c r="C60" s="186" t="s">
        <v>3305</v>
      </c>
      <c r="D60" s="96">
        <f>IF($E60="","",IFERROR(ROUND($E60*PenaltyUnit,0), "N/A"))</f>
        <v>3053</v>
      </c>
      <c r="E60" s="1127">
        <v>15</v>
      </c>
      <c r="F60" s="96">
        <f t="shared" si="6"/>
        <v>10176</v>
      </c>
      <c r="G60" s="1127">
        <v>50</v>
      </c>
      <c r="I60" s="547"/>
      <c r="J60" s="549" t="s">
        <v>2631</v>
      </c>
    </row>
    <row r="61" spans="2:10" ht="13.95" customHeight="1" x14ac:dyDescent="0.25">
      <c r="B61" s="683">
        <v>64</v>
      </c>
      <c r="C61" s="186" t="s">
        <v>3046</v>
      </c>
      <c r="D61" s="96">
        <f>IF($E61="","",IFERROR(ROUND($E61*PenaltyUnit,0), "N/A"))</f>
        <v>407</v>
      </c>
      <c r="E61" s="1127">
        <v>2</v>
      </c>
      <c r="F61" s="96">
        <f t="shared" si="6"/>
        <v>1018</v>
      </c>
      <c r="G61" s="1127">
        <v>5</v>
      </c>
      <c r="I61" s="547"/>
      <c r="J61" s="548" t="s">
        <v>2631</v>
      </c>
    </row>
    <row r="62" spans="2:10" ht="13.95" customHeight="1" x14ac:dyDescent="0.25">
      <c r="B62" s="683">
        <v>64</v>
      </c>
      <c r="C62" s="186" t="s">
        <v>3302</v>
      </c>
      <c r="D62" s="96">
        <f>IF($E62="","",IFERROR(ROUND($E62*PenaltyUnit,0), "N/A"))</f>
        <v>1018</v>
      </c>
      <c r="E62" s="1127">
        <v>5</v>
      </c>
      <c r="F62" s="96">
        <f t="shared" si="6"/>
        <v>5088</v>
      </c>
      <c r="G62" s="1127">
        <v>25</v>
      </c>
      <c r="I62" s="547"/>
      <c r="J62" s="548" t="s">
        <v>2631</v>
      </c>
    </row>
    <row r="63" spans="2:10" ht="13.95" customHeight="1" x14ac:dyDescent="0.25">
      <c r="B63" s="683" t="s">
        <v>164</v>
      </c>
      <c r="C63" s="186" t="s">
        <v>3303</v>
      </c>
      <c r="D63" s="31" t="str">
        <f>IF($E63="","",IFERROR(ROUND($E63*PenaltyUnit,0), "N/A"))</f>
        <v>N/A</v>
      </c>
      <c r="E63" s="284" t="s">
        <v>62</v>
      </c>
      <c r="F63" s="96">
        <f t="shared" si="6"/>
        <v>2035</v>
      </c>
      <c r="G63" s="1127">
        <v>10</v>
      </c>
      <c r="I63" s="547"/>
      <c r="J63" s="548"/>
    </row>
    <row r="64" spans="2:10" ht="13.95" customHeight="1" x14ac:dyDescent="0.25">
      <c r="B64" s="683" t="s">
        <v>164</v>
      </c>
      <c r="C64" s="186" t="s">
        <v>3304</v>
      </c>
      <c r="D64" s="31" t="str">
        <f>IF($E64="","",IFERROR(ROUND($E64*PenaltyUnit,0), "N/A"))</f>
        <v>N/A</v>
      </c>
      <c r="E64" s="284" t="s">
        <v>62</v>
      </c>
      <c r="F64" s="96">
        <f t="shared" si="6"/>
        <v>10176</v>
      </c>
      <c r="G64" s="1127">
        <v>50</v>
      </c>
      <c r="I64" s="547"/>
      <c r="J64" s="548"/>
    </row>
    <row r="65" spans="2:20" ht="13.95" customHeight="1" x14ac:dyDescent="0.25">
      <c r="B65" s="683" t="s">
        <v>1122</v>
      </c>
      <c r="C65" s="186" t="s">
        <v>2636</v>
      </c>
      <c r="D65" s="96">
        <f>IF($E65="","",IFERROR(ROUND($E65*PenaltyUnit,0), "N/A"))</f>
        <v>611</v>
      </c>
      <c r="E65" s="1127">
        <v>3</v>
      </c>
      <c r="F65" s="96">
        <f t="shared" si="6"/>
        <v>2035</v>
      </c>
      <c r="G65" s="1127">
        <v>10</v>
      </c>
      <c r="I65" s="547"/>
      <c r="J65" s="548" t="s">
        <v>2631</v>
      </c>
    </row>
    <row r="66" spans="2:20" ht="13.95" customHeight="1" x14ac:dyDescent="0.25">
      <c r="B66" s="683" t="s">
        <v>2637</v>
      </c>
      <c r="C66" s="186" t="s">
        <v>2638</v>
      </c>
      <c r="D66" s="96">
        <f>IF($E66="","",IFERROR(ROUND($E66*PenaltyUnit,0), "N/A"))</f>
        <v>611</v>
      </c>
      <c r="E66" s="1127">
        <v>3</v>
      </c>
      <c r="F66" s="96">
        <f t="shared" si="6"/>
        <v>2035</v>
      </c>
      <c r="G66" s="1127">
        <v>10</v>
      </c>
      <c r="I66" s="547"/>
      <c r="J66" s="548" t="s">
        <v>2631</v>
      </c>
    </row>
    <row r="67" spans="2:20" ht="13.95" customHeight="1" x14ac:dyDescent="0.25">
      <c r="B67" s="683" t="s">
        <v>114</v>
      </c>
      <c r="C67" s="186" t="s">
        <v>2639</v>
      </c>
      <c r="D67" s="96">
        <f>IF($E67="","",IFERROR(ROUND($E67*PenaltyUnit,0), "N/A"))</f>
        <v>611</v>
      </c>
      <c r="E67" s="1127">
        <v>3</v>
      </c>
      <c r="F67" s="96">
        <f t="shared" si="6"/>
        <v>2035</v>
      </c>
      <c r="G67" s="1127">
        <v>10</v>
      </c>
      <c r="I67" s="547"/>
      <c r="J67" s="548" t="s">
        <v>2631</v>
      </c>
    </row>
    <row r="68" spans="2:20" ht="13.95" customHeight="1" x14ac:dyDescent="0.25">
      <c r="B68" s="683" t="s">
        <v>1147</v>
      </c>
      <c r="C68" s="186" t="s">
        <v>2640</v>
      </c>
      <c r="D68" s="96">
        <f>IF($E68="","",IFERROR(ROUND($E68*PenaltyUnit,0), "N/A"))</f>
        <v>611</v>
      </c>
      <c r="E68" s="1127">
        <v>3</v>
      </c>
      <c r="F68" s="96">
        <f t="shared" si="6"/>
        <v>2035</v>
      </c>
      <c r="G68" s="1127">
        <v>10</v>
      </c>
      <c r="I68" s="547"/>
      <c r="J68" s="548" t="s">
        <v>2631</v>
      </c>
    </row>
    <row r="69" spans="2:20" s="769" customFormat="1" ht="17.399999999999999" x14ac:dyDescent="0.3">
      <c r="B69" s="971" t="s">
        <v>2641</v>
      </c>
      <c r="C69" s="972"/>
      <c r="D69" s="972"/>
      <c r="E69" s="972"/>
      <c r="F69" s="972"/>
      <c r="G69" s="973"/>
      <c r="H69" s="766"/>
      <c r="I69" s="767"/>
      <c r="J69" s="768" t="s">
        <v>2631</v>
      </c>
      <c r="K69" s="587"/>
      <c r="L69" s="587"/>
      <c r="M69" s="587"/>
      <c r="N69" s="587"/>
      <c r="O69" s="587"/>
      <c r="P69" s="587"/>
      <c r="Q69" s="587"/>
      <c r="R69" s="587"/>
      <c r="S69" s="587"/>
      <c r="T69" s="587"/>
    </row>
    <row r="70" spans="2:20" s="557" customFormat="1" ht="19.95" customHeight="1" x14ac:dyDescent="0.3">
      <c r="B70" s="1109" t="s">
        <v>2642</v>
      </c>
      <c r="C70" s="1110"/>
      <c r="D70" s="1110"/>
      <c r="E70" s="1110"/>
      <c r="F70" s="1110"/>
      <c r="G70" s="1111"/>
      <c r="H70" s="705"/>
      <c r="I70" s="584"/>
      <c r="J70" s="585" t="s">
        <v>2631</v>
      </c>
      <c r="K70" s="556"/>
      <c r="L70" s="556"/>
      <c r="M70" s="556"/>
      <c r="N70" s="556"/>
      <c r="O70" s="556"/>
      <c r="P70" s="556"/>
      <c r="Q70" s="556"/>
      <c r="R70" s="556"/>
      <c r="S70" s="556"/>
      <c r="T70" s="556"/>
    </row>
    <row r="71" spans="2:20" ht="30.6" customHeight="1" x14ac:dyDescent="0.25">
      <c r="B71" s="683" t="s">
        <v>2643</v>
      </c>
      <c r="C71" s="578" t="s">
        <v>2644</v>
      </c>
      <c r="D71" s="126" t="str">
        <f>IF($E71="","",IFERROR(ROUND($E71*PenaltyUnit,0), "N/A"))</f>
        <v>N/A</v>
      </c>
      <c r="E71" s="284" t="s">
        <v>62</v>
      </c>
      <c r="F71" s="96">
        <f t="shared" ref="F71:F80" si="7">IF(G71="","",IFERROR(ROUND(G71*PenaltyUnit,0), "N/A"))</f>
        <v>2035</v>
      </c>
      <c r="G71" s="1127">
        <v>10</v>
      </c>
      <c r="I71" s="550"/>
      <c r="J71" s="551"/>
    </row>
    <row r="72" spans="2:20" ht="18" customHeight="1" x14ac:dyDescent="0.25">
      <c r="B72" s="683" t="s">
        <v>2645</v>
      </c>
      <c r="C72" s="684" t="s">
        <v>2646</v>
      </c>
      <c r="D72" s="126" t="str">
        <f>IF($E72="","",IFERROR(ROUND($E72*PenaltyUnit,0), "N/A"))</f>
        <v>N/A</v>
      </c>
      <c r="E72" s="284" t="s">
        <v>62</v>
      </c>
      <c r="F72" s="96">
        <f t="shared" si="7"/>
        <v>2035</v>
      </c>
      <c r="G72" s="1127">
        <v>10</v>
      </c>
      <c r="I72" s="550"/>
      <c r="J72" s="551"/>
    </row>
    <row r="73" spans="2:20" ht="31.2" customHeight="1" x14ac:dyDescent="0.25">
      <c r="B73" s="683" t="s">
        <v>2647</v>
      </c>
      <c r="C73" s="116" t="s">
        <v>2648</v>
      </c>
      <c r="D73" s="126" t="str">
        <f>IF($E73="","",IFERROR(ROUND($E73*PenaltyUnit,0), "N/A"))</f>
        <v>N/A</v>
      </c>
      <c r="E73" s="284" t="s">
        <v>62</v>
      </c>
      <c r="F73" s="96">
        <f t="shared" si="7"/>
        <v>2035</v>
      </c>
      <c r="G73" s="1127">
        <v>10</v>
      </c>
      <c r="I73" s="547"/>
      <c r="J73" s="548" t="s">
        <v>2631</v>
      </c>
    </row>
    <row r="74" spans="2:20" ht="19.95" customHeight="1" x14ac:dyDescent="0.25">
      <c r="B74" s="683" t="s">
        <v>21</v>
      </c>
      <c r="C74" s="186" t="s">
        <v>2649</v>
      </c>
      <c r="D74" s="96">
        <f>IF($E74="","",IFERROR(ROUND($E74*PenaltyUnit,0), "N/A"))</f>
        <v>509</v>
      </c>
      <c r="E74" s="1126">
        <v>2.5</v>
      </c>
      <c r="F74" s="96">
        <f t="shared" si="7"/>
        <v>2035</v>
      </c>
      <c r="G74" s="1127">
        <v>10</v>
      </c>
      <c r="I74" s="547"/>
      <c r="J74" s="548"/>
    </row>
    <row r="75" spans="2:20" ht="57.6" customHeight="1" x14ac:dyDescent="0.25">
      <c r="B75" s="683" t="s">
        <v>2650</v>
      </c>
      <c r="C75" s="186" t="s">
        <v>3836</v>
      </c>
      <c r="D75" s="96">
        <f>IF($E75="","",IFERROR(ROUND($E75*PenaltyUnit,0), "N/A"))</f>
        <v>509</v>
      </c>
      <c r="E75" s="1126">
        <v>2.5</v>
      </c>
      <c r="F75" s="96">
        <f t="shared" si="7"/>
        <v>2035</v>
      </c>
      <c r="G75" s="1127">
        <v>10</v>
      </c>
      <c r="I75" s="547"/>
      <c r="J75" s="548"/>
    </row>
    <row r="76" spans="2:20" ht="31.2" customHeight="1" x14ac:dyDescent="0.25">
      <c r="B76" s="683" t="s">
        <v>427</v>
      </c>
      <c r="C76" s="186" t="s">
        <v>2651</v>
      </c>
      <c r="D76" s="126" t="str">
        <f>IF($E76="","",IFERROR(ROUND($E76*PenaltyUnit,0), "N/A"))</f>
        <v>N/A</v>
      </c>
      <c r="E76" s="284" t="s">
        <v>62</v>
      </c>
      <c r="F76" s="96">
        <f t="shared" si="7"/>
        <v>2035</v>
      </c>
      <c r="G76" s="1127">
        <v>10</v>
      </c>
      <c r="I76" s="547"/>
      <c r="J76" s="548" t="s">
        <v>2631</v>
      </c>
    </row>
    <row r="77" spans="2:20" ht="26.4" x14ac:dyDescent="0.25">
      <c r="B77" s="683" t="s">
        <v>1685</v>
      </c>
      <c r="C77" s="186" t="s">
        <v>2652</v>
      </c>
      <c r="D77" s="96">
        <f>IF($E77="","",IFERROR(ROUND($E77*PenaltyUnit,0), "N/A"))</f>
        <v>509</v>
      </c>
      <c r="E77" s="1126">
        <v>2.5</v>
      </c>
      <c r="F77" s="96">
        <f t="shared" si="7"/>
        <v>2035</v>
      </c>
      <c r="G77" s="1127">
        <v>10</v>
      </c>
      <c r="I77" s="547"/>
      <c r="J77" s="548" t="s">
        <v>2631</v>
      </c>
    </row>
    <row r="78" spans="2:20" ht="19.95" customHeight="1" x14ac:dyDescent="0.25">
      <c r="B78" s="683" t="s">
        <v>1651</v>
      </c>
      <c r="C78" s="186" t="s">
        <v>2653</v>
      </c>
      <c r="D78" s="96">
        <f>IF($E78="","",IFERROR(ROUND($E78*PenaltyUnit,0), "N/A"))</f>
        <v>407</v>
      </c>
      <c r="E78" s="1127">
        <v>2</v>
      </c>
      <c r="F78" s="96">
        <f t="shared" si="7"/>
        <v>2035</v>
      </c>
      <c r="G78" s="1127">
        <v>10</v>
      </c>
      <c r="I78" s="547"/>
      <c r="J78" s="548" t="s">
        <v>2631</v>
      </c>
    </row>
    <row r="79" spans="2:20" ht="18.600000000000001" customHeight="1" x14ac:dyDescent="0.25">
      <c r="B79" s="683" t="s">
        <v>1653</v>
      </c>
      <c r="C79" s="186" t="s">
        <v>2654</v>
      </c>
      <c r="D79" s="96">
        <f>IF($E79="","",IFERROR(ROUND($E79*PenaltyUnit,0), "N/A"))</f>
        <v>204</v>
      </c>
      <c r="E79" s="1127">
        <v>1</v>
      </c>
      <c r="F79" s="96">
        <f t="shared" si="7"/>
        <v>1018</v>
      </c>
      <c r="G79" s="1127">
        <v>5</v>
      </c>
      <c r="I79" s="547"/>
      <c r="J79" s="548"/>
    </row>
    <row r="80" spans="2:20" ht="18" customHeight="1" x14ac:dyDescent="0.25">
      <c r="B80" s="683" t="s">
        <v>2099</v>
      </c>
      <c r="C80" s="572" t="s">
        <v>2655</v>
      </c>
      <c r="D80" s="126" t="str">
        <f>IF($E80="","",IFERROR(ROUND($E80*PenaltyUnit,0), "N/A"))</f>
        <v>N/A</v>
      </c>
      <c r="E80" s="284" t="s">
        <v>62</v>
      </c>
      <c r="F80" s="96">
        <f t="shared" si="7"/>
        <v>4070</v>
      </c>
      <c r="G80" s="1127">
        <v>20</v>
      </c>
      <c r="H80" s="706"/>
      <c r="I80" s="547"/>
      <c r="J80" s="548"/>
    </row>
    <row r="81" spans="2:20" s="557" customFormat="1" ht="37.950000000000003" customHeight="1" x14ac:dyDescent="0.3">
      <c r="B81" s="968" t="s">
        <v>4087</v>
      </c>
      <c r="C81" s="969"/>
      <c r="D81" s="969"/>
      <c r="E81" s="969"/>
      <c r="F81" s="969"/>
      <c r="G81" s="969"/>
      <c r="H81" s="970"/>
      <c r="I81" s="552"/>
      <c r="J81" s="555" t="s">
        <v>2631</v>
      </c>
      <c r="K81" s="556"/>
      <c r="L81" s="556"/>
      <c r="M81" s="556"/>
      <c r="N81" s="556"/>
      <c r="O81" s="556"/>
      <c r="P81" s="556"/>
      <c r="Q81" s="556"/>
      <c r="R81" s="556"/>
      <c r="S81" s="556"/>
      <c r="T81" s="556"/>
    </row>
    <row r="82" spans="2:20" s="557" customFormat="1" ht="19.95" customHeight="1" x14ac:dyDescent="0.3">
      <c r="B82" s="1109" t="s">
        <v>2656</v>
      </c>
      <c r="C82" s="1110"/>
      <c r="D82" s="1110"/>
      <c r="E82" s="1110"/>
      <c r="F82" s="1110"/>
      <c r="G82" s="1111"/>
      <c r="H82" s="588" t="s">
        <v>77</v>
      </c>
      <c r="I82" s="584"/>
      <c r="J82" s="585" t="s">
        <v>2631</v>
      </c>
      <c r="K82" s="586"/>
      <c r="L82" s="556"/>
      <c r="M82" s="556"/>
      <c r="N82" s="556"/>
      <c r="O82" s="556"/>
      <c r="P82" s="556"/>
      <c r="Q82" s="556"/>
      <c r="R82" s="556"/>
      <c r="S82" s="556"/>
      <c r="T82" s="556"/>
    </row>
    <row r="83" spans="2:20" s="592" customFormat="1" x14ac:dyDescent="0.25">
      <c r="B83" s="681">
        <v>6</v>
      </c>
      <c r="C83" s="573" t="s">
        <v>2657</v>
      </c>
      <c r="D83" s="1122">
        <f t="shared" ref="D83:D114" si="8">IF(E83="","",IFERROR(ROUND(E83*PenaltyUnit,0), E83))</f>
        <v>2035</v>
      </c>
      <c r="E83" s="1137">
        <v>10</v>
      </c>
      <c r="F83" s="1121" t="str">
        <f t="shared" ref="F83:F114" si="9">IF(G83="","",IFERROR(ROUND(G83*PenaltyUnit,0), "N/A"))</f>
        <v/>
      </c>
      <c r="G83" s="1134"/>
      <c r="H83" s="1116">
        <v>4</v>
      </c>
      <c r="I83" s="589"/>
      <c r="J83" s="590" t="s">
        <v>2631</v>
      </c>
      <c r="K83" s="591"/>
      <c r="L83" s="591"/>
      <c r="M83" s="591"/>
      <c r="N83" s="591"/>
      <c r="O83" s="591"/>
      <c r="P83" s="591"/>
      <c r="Q83" s="591"/>
      <c r="R83" s="591"/>
      <c r="S83" s="591"/>
      <c r="T83" s="591"/>
    </row>
    <row r="84" spans="2:20" s="592" customFormat="1" x14ac:dyDescent="0.25">
      <c r="B84" s="681"/>
      <c r="C84" s="733" t="s">
        <v>2658</v>
      </c>
      <c r="D84" s="564" t="str">
        <f t="shared" si="8"/>
        <v/>
      </c>
      <c r="E84" s="6"/>
      <c r="F84" s="791">
        <f t="shared" si="9"/>
        <v>12211</v>
      </c>
      <c r="G84" s="1135">
        <v>60</v>
      </c>
      <c r="H84" s="1117"/>
      <c r="I84" s="589"/>
      <c r="J84" s="590"/>
      <c r="K84" s="591"/>
      <c r="L84" s="591"/>
      <c r="M84" s="591"/>
      <c r="N84" s="591"/>
      <c r="O84" s="591"/>
      <c r="P84" s="591"/>
      <c r="Q84" s="591"/>
      <c r="R84" s="591"/>
      <c r="S84" s="591"/>
      <c r="T84" s="591"/>
    </row>
    <row r="85" spans="2:20" s="592" customFormat="1" x14ac:dyDescent="0.25">
      <c r="B85" s="685"/>
      <c r="C85" s="733" t="s">
        <v>2659</v>
      </c>
      <c r="D85" s="565" t="str">
        <f t="shared" si="8"/>
        <v/>
      </c>
      <c r="E85" s="569"/>
      <c r="F85" s="792">
        <f t="shared" si="9"/>
        <v>61053</v>
      </c>
      <c r="G85" s="1136">
        <v>300</v>
      </c>
      <c r="H85" s="1118"/>
      <c r="I85" s="589"/>
      <c r="J85" s="590"/>
      <c r="K85" s="591"/>
      <c r="L85" s="591"/>
      <c r="M85" s="591"/>
      <c r="N85" s="591"/>
      <c r="O85" s="591"/>
      <c r="P85" s="591"/>
      <c r="Q85" s="591"/>
      <c r="R85" s="591"/>
      <c r="S85" s="591"/>
      <c r="T85" s="591"/>
    </row>
    <row r="86" spans="2:20" s="592" customFormat="1" ht="71.25" customHeight="1" x14ac:dyDescent="0.25">
      <c r="B86" s="681">
        <v>7</v>
      </c>
      <c r="C86" s="571" t="s">
        <v>2660</v>
      </c>
      <c r="D86" s="1123">
        <f t="shared" si="8"/>
        <v>2035</v>
      </c>
      <c r="E86" s="1137">
        <v>10</v>
      </c>
      <c r="F86" s="1121" t="str">
        <f t="shared" si="9"/>
        <v/>
      </c>
      <c r="G86" s="1134"/>
      <c r="H86" s="1116">
        <v>4</v>
      </c>
      <c r="I86" s="589"/>
      <c r="J86" s="590" t="s">
        <v>2631</v>
      </c>
      <c r="K86" s="591"/>
      <c r="L86" s="591"/>
      <c r="M86" s="591"/>
      <c r="N86" s="591"/>
      <c r="O86" s="591"/>
      <c r="P86" s="591"/>
      <c r="Q86" s="591"/>
      <c r="R86" s="591"/>
      <c r="S86" s="591"/>
      <c r="T86" s="591"/>
    </row>
    <row r="87" spans="2:20" s="592" customFormat="1" x14ac:dyDescent="0.25">
      <c r="B87" s="681"/>
      <c r="C87" s="733" t="s">
        <v>2658</v>
      </c>
      <c r="D87" s="564" t="str">
        <f t="shared" si="8"/>
        <v/>
      </c>
      <c r="E87" s="6"/>
      <c r="F87" s="791">
        <f t="shared" si="9"/>
        <v>12211</v>
      </c>
      <c r="G87" s="1135">
        <v>60</v>
      </c>
      <c r="H87" s="1117"/>
      <c r="I87" s="589"/>
      <c r="J87" s="590"/>
      <c r="K87" s="591"/>
      <c r="L87" s="591"/>
      <c r="M87" s="591"/>
      <c r="N87" s="591"/>
      <c r="O87" s="591"/>
      <c r="P87" s="591"/>
      <c r="Q87" s="591"/>
      <c r="R87" s="591"/>
      <c r="S87" s="591"/>
      <c r="T87" s="591"/>
    </row>
    <row r="88" spans="2:20" s="592" customFormat="1" x14ac:dyDescent="0.25">
      <c r="B88" s="681"/>
      <c r="C88" s="733" t="s">
        <v>2659</v>
      </c>
      <c r="D88" s="568" t="str">
        <f t="shared" si="8"/>
        <v/>
      </c>
      <c r="E88" s="569"/>
      <c r="F88" s="792">
        <f t="shared" si="9"/>
        <v>61053</v>
      </c>
      <c r="G88" s="1136">
        <v>300</v>
      </c>
      <c r="H88" s="1118"/>
      <c r="I88" s="589"/>
      <c r="J88" s="590"/>
      <c r="K88" s="591"/>
      <c r="L88" s="591"/>
      <c r="M88" s="591"/>
      <c r="N88" s="591"/>
      <c r="O88" s="591"/>
      <c r="P88" s="591"/>
      <c r="Q88" s="591"/>
      <c r="R88" s="591"/>
      <c r="S88" s="591"/>
      <c r="T88" s="591"/>
    </row>
    <row r="89" spans="2:20" s="592" customFormat="1" ht="32.25" customHeight="1" x14ac:dyDescent="0.25">
      <c r="B89" s="686" t="s">
        <v>40</v>
      </c>
      <c r="C89" s="574" t="s">
        <v>2661</v>
      </c>
      <c r="D89" s="96">
        <f t="shared" si="8"/>
        <v>2035</v>
      </c>
      <c r="E89" s="1127">
        <v>10</v>
      </c>
      <c r="F89" s="96">
        <f t="shared" si="9"/>
        <v>12211</v>
      </c>
      <c r="G89" s="1127">
        <v>60</v>
      </c>
      <c r="H89" s="593">
        <v>4</v>
      </c>
      <c r="I89" s="589"/>
      <c r="J89" s="590" t="s">
        <v>2631</v>
      </c>
      <c r="K89" s="591"/>
      <c r="L89" s="591"/>
      <c r="M89" s="591"/>
      <c r="N89" s="591"/>
      <c r="O89" s="591"/>
      <c r="P89" s="591"/>
      <c r="Q89" s="591"/>
      <c r="R89" s="591"/>
      <c r="S89" s="591"/>
      <c r="T89" s="591"/>
    </row>
    <row r="90" spans="2:20" s="592" customFormat="1" ht="31.5" customHeight="1" x14ac:dyDescent="0.25">
      <c r="B90" s="686" t="s">
        <v>1799</v>
      </c>
      <c r="C90" s="574" t="s">
        <v>2662</v>
      </c>
      <c r="D90" s="96">
        <f t="shared" si="8"/>
        <v>2035</v>
      </c>
      <c r="E90" s="1127">
        <v>10</v>
      </c>
      <c r="F90" s="96">
        <f t="shared" si="9"/>
        <v>12211</v>
      </c>
      <c r="G90" s="1127">
        <v>60</v>
      </c>
      <c r="H90" s="593">
        <v>4</v>
      </c>
      <c r="I90" s="589"/>
      <c r="J90" s="590" t="s">
        <v>2631</v>
      </c>
      <c r="K90" s="591"/>
      <c r="L90" s="591"/>
      <c r="M90" s="591"/>
      <c r="N90" s="591"/>
      <c r="O90" s="591"/>
      <c r="P90" s="591"/>
      <c r="Q90" s="591"/>
      <c r="R90" s="591"/>
      <c r="S90" s="591"/>
      <c r="T90" s="591"/>
    </row>
    <row r="91" spans="2:20" s="592" customFormat="1" ht="57.75" customHeight="1" x14ac:dyDescent="0.25">
      <c r="B91" s="686" t="s">
        <v>2203</v>
      </c>
      <c r="C91" s="574" t="s">
        <v>2663</v>
      </c>
      <c r="D91" s="96">
        <f t="shared" si="8"/>
        <v>2035</v>
      </c>
      <c r="E91" s="1127">
        <v>10</v>
      </c>
      <c r="F91" s="96">
        <f t="shared" si="9"/>
        <v>12211</v>
      </c>
      <c r="G91" s="1127">
        <v>60</v>
      </c>
      <c r="H91" s="593">
        <v>4</v>
      </c>
      <c r="I91" s="589"/>
      <c r="J91" s="590" t="s">
        <v>2631</v>
      </c>
      <c r="K91" s="591"/>
      <c r="L91" s="591"/>
      <c r="M91" s="591"/>
      <c r="N91" s="591"/>
      <c r="O91" s="591"/>
      <c r="P91" s="591"/>
      <c r="Q91" s="591"/>
      <c r="R91" s="591"/>
      <c r="S91" s="591"/>
      <c r="T91" s="591"/>
    </row>
    <row r="92" spans="2:20" s="592" customFormat="1" ht="26.4" x14ac:dyDescent="0.25">
      <c r="B92" s="686" t="s">
        <v>42</v>
      </c>
      <c r="C92" s="574" t="s">
        <v>2664</v>
      </c>
      <c r="D92" s="96">
        <f t="shared" si="8"/>
        <v>2035</v>
      </c>
      <c r="E92" s="1127">
        <v>10</v>
      </c>
      <c r="F92" s="96">
        <f t="shared" si="9"/>
        <v>12211</v>
      </c>
      <c r="G92" s="1127">
        <v>60</v>
      </c>
      <c r="H92" s="593">
        <v>4</v>
      </c>
      <c r="I92" s="589"/>
      <c r="J92" s="590" t="s">
        <v>2631</v>
      </c>
      <c r="K92" s="591"/>
      <c r="L92" s="591"/>
      <c r="M92" s="591"/>
      <c r="N92" s="591"/>
      <c r="O92" s="591"/>
      <c r="P92" s="591"/>
      <c r="Q92" s="591"/>
      <c r="R92" s="591"/>
      <c r="S92" s="591"/>
      <c r="T92" s="591"/>
    </row>
    <row r="93" spans="2:20" s="592" customFormat="1" ht="39.6" x14ac:dyDescent="0.25">
      <c r="B93" s="686" t="s">
        <v>2665</v>
      </c>
      <c r="C93" s="575" t="s">
        <v>2666</v>
      </c>
      <c r="D93" s="96">
        <f t="shared" si="8"/>
        <v>2035</v>
      </c>
      <c r="E93" s="1127">
        <v>10</v>
      </c>
      <c r="F93" s="96">
        <f t="shared" si="9"/>
        <v>12211</v>
      </c>
      <c r="G93" s="1127">
        <v>60</v>
      </c>
      <c r="H93" s="593" t="s">
        <v>62</v>
      </c>
      <c r="I93" s="589"/>
      <c r="J93" s="594" t="s">
        <v>2631</v>
      </c>
      <c r="K93" s="591"/>
      <c r="L93" s="591"/>
      <c r="M93" s="591"/>
      <c r="N93" s="591"/>
      <c r="O93" s="591"/>
      <c r="P93" s="591"/>
      <c r="Q93" s="591"/>
      <c r="R93" s="591"/>
      <c r="S93" s="591"/>
      <c r="T93" s="591"/>
    </row>
    <row r="94" spans="2:20" s="592" customFormat="1" ht="26.4" x14ac:dyDescent="0.25">
      <c r="B94" s="681">
        <v>26</v>
      </c>
      <c r="C94" s="571" t="s">
        <v>2667</v>
      </c>
      <c r="D94" s="570" t="str">
        <f t="shared" si="8"/>
        <v>N/A</v>
      </c>
      <c r="E94" s="1037" t="s">
        <v>62</v>
      </c>
      <c r="F94" s="1121" t="str">
        <f t="shared" si="9"/>
        <v/>
      </c>
      <c r="G94" s="1134"/>
      <c r="H94" s="1116">
        <v>2</v>
      </c>
      <c r="I94" s="589"/>
      <c r="J94" s="594"/>
      <c r="K94" s="591"/>
      <c r="L94" s="591"/>
      <c r="M94" s="591"/>
      <c r="N94" s="591"/>
      <c r="O94" s="591"/>
      <c r="P94" s="591"/>
      <c r="Q94" s="591"/>
      <c r="R94" s="591"/>
      <c r="S94" s="591"/>
      <c r="T94" s="591"/>
    </row>
    <row r="95" spans="2:20" s="592" customFormat="1" x14ac:dyDescent="0.25">
      <c r="B95" s="681"/>
      <c r="C95" s="733" t="s">
        <v>2658</v>
      </c>
      <c r="D95" s="564" t="str">
        <f t="shared" si="8"/>
        <v/>
      </c>
      <c r="E95" s="6"/>
      <c r="F95" s="791">
        <f t="shared" si="9"/>
        <v>6105</v>
      </c>
      <c r="G95" s="1135">
        <v>30</v>
      </c>
      <c r="H95" s="1117"/>
      <c r="I95" s="589"/>
      <c r="J95" s="594"/>
      <c r="K95" s="591"/>
      <c r="L95" s="591"/>
      <c r="M95" s="591"/>
      <c r="N95" s="591"/>
      <c r="O95" s="591"/>
      <c r="P95" s="591"/>
      <c r="Q95" s="591"/>
      <c r="R95" s="591"/>
      <c r="S95" s="591"/>
      <c r="T95" s="591"/>
    </row>
    <row r="96" spans="2:20" s="592" customFormat="1" x14ac:dyDescent="0.25">
      <c r="B96" s="685"/>
      <c r="C96" s="733" t="s">
        <v>2659</v>
      </c>
      <c r="D96" s="565" t="str">
        <f t="shared" si="8"/>
        <v/>
      </c>
      <c r="E96" s="6"/>
      <c r="F96" s="792">
        <f t="shared" si="9"/>
        <v>30527</v>
      </c>
      <c r="G96" s="1136">
        <v>150</v>
      </c>
      <c r="H96" s="1118"/>
      <c r="I96" s="589"/>
      <c r="J96" s="594"/>
      <c r="K96" s="591"/>
      <c r="L96" s="591"/>
      <c r="M96" s="591"/>
      <c r="N96" s="591"/>
      <c r="O96" s="591"/>
      <c r="P96" s="591"/>
      <c r="Q96" s="591"/>
      <c r="R96" s="591"/>
      <c r="S96" s="591"/>
      <c r="T96" s="591"/>
    </row>
    <row r="97" spans="2:20" s="592" customFormat="1" ht="26.4" x14ac:dyDescent="0.25">
      <c r="B97" s="681" t="s">
        <v>2668</v>
      </c>
      <c r="C97" s="571" t="s">
        <v>2669</v>
      </c>
      <c r="D97" s="570" t="str">
        <f t="shared" si="8"/>
        <v>N/A</v>
      </c>
      <c r="E97" s="1037" t="s">
        <v>62</v>
      </c>
      <c r="F97" s="1121" t="str">
        <f t="shared" si="9"/>
        <v/>
      </c>
      <c r="G97" s="1134"/>
      <c r="H97" s="1116">
        <v>2</v>
      </c>
      <c r="I97" s="589"/>
      <c r="J97" s="594"/>
      <c r="K97" s="591"/>
      <c r="L97" s="591"/>
      <c r="M97" s="591"/>
      <c r="N97" s="591"/>
      <c r="O97" s="591"/>
      <c r="P97" s="591"/>
      <c r="Q97" s="591"/>
      <c r="R97" s="591"/>
      <c r="S97" s="591"/>
      <c r="T97" s="591"/>
    </row>
    <row r="98" spans="2:20" s="592" customFormat="1" x14ac:dyDescent="0.25">
      <c r="B98" s="681"/>
      <c r="C98" s="733" t="s">
        <v>2658</v>
      </c>
      <c r="D98" s="564" t="str">
        <f t="shared" si="8"/>
        <v/>
      </c>
      <c r="E98" s="6"/>
      <c r="F98" s="791">
        <f t="shared" si="9"/>
        <v>6105</v>
      </c>
      <c r="G98" s="1135">
        <v>30</v>
      </c>
      <c r="H98" s="1117"/>
      <c r="I98" s="589"/>
      <c r="J98" s="594"/>
      <c r="K98" s="591"/>
      <c r="L98" s="591"/>
      <c r="M98" s="591"/>
      <c r="N98" s="591"/>
      <c r="O98" s="591"/>
      <c r="P98" s="591"/>
      <c r="Q98" s="591"/>
      <c r="R98" s="591"/>
      <c r="S98" s="591"/>
      <c r="T98" s="591"/>
    </row>
    <row r="99" spans="2:20" s="592" customFormat="1" x14ac:dyDescent="0.25">
      <c r="B99" s="681"/>
      <c r="C99" s="733" t="s">
        <v>2659</v>
      </c>
      <c r="D99" s="568" t="str">
        <f t="shared" si="8"/>
        <v/>
      </c>
      <c r="E99" s="569"/>
      <c r="F99" s="792">
        <f t="shared" si="9"/>
        <v>30527</v>
      </c>
      <c r="G99" s="1136">
        <v>150</v>
      </c>
      <c r="H99" s="1118"/>
      <c r="I99" s="589"/>
      <c r="J99" s="594"/>
      <c r="K99" s="591"/>
      <c r="L99" s="591"/>
      <c r="M99" s="591"/>
      <c r="N99" s="591"/>
      <c r="O99" s="591"/>
      <c r="P99" s="591"/>
      <c r="Q99" s="591"/>
      <c r="R99" s="591"/>
      <c r="S99" s="591"/>
      <c r="T99" s="591"/>
    </row>
    <row r="100" spans="2:20" s="592" customFormat="1" ht="14.25" customHeight="1" x14ac:dyDescent="0.25">
      <c r="B100" s="687">
        <v>36</v>
      </c>
      <c r="C100" s="53" t="s">
        <v>2670</v>
      </c>
      <c r="D100" s="96">
        <f t="shared" si="8"/>
        <v>305</v>
      </c>
      <c r="E100" s="284">
        <v>1.5</v>
      </c>
      <c r="F100" s="96">
        <f t="shared" si="9"/>
        <v>4070</v>
      </c>
      <c r="G100" s="1127">
        <v>20</v>
      </c>
      <c r="H100" s="593" t="s">
        <v>62</v>
      </c>
      <c r="I100" s="589"/>
      <c r="J100" s="594" t="s">
        <v>2631</v>
      </c>
      <c r="K100" s="591"/>
      <c r="L100" s="591"/>
      <c r="M100" s="591"/>
      <c r="N100" s="591"/>
      <c r="O100" s="591"/>
      <c r="P100" s="591"/>
      <c r="Q100" s="591"/>
      <c r="R100" s="591"/>
      <c r="S100" s="591"/>
      <c r="T100" s="591"/>
    </row>
    <row r="101" spans="2:20" s="592" customFormat="1" ht="75" customHeight="1" x14ac:dyDescent="0.25">
      <c r="B101" s="686">
        <v>37</v>
      </c>
      <c r="C101" s="186" t="s">
        <v>2671</v>
      </c>
      <c r="D101" s="96">
        <f t="shared" si="8"/>
        <v>305</v>
      </c>
      <c r="E101" s="284">
        <v>1.5</v>
      </c>
      <c r="F101" s="96">
        <f t="shared" si="9"/>
        <v>4070</v>
      </c>
      <c r="G101" s="1127">
        <v>20</v>
      </c>
      <c r="H101" s="593" t="s">
        <v>62</v>
      </c>
      <c r="I101" s="589"/>
      <c r="J101" s="594" t="s">
        <v>2631</v>
      </c>
      <c r="K101" s="591"/>
      <c r="L101" s="591"/>
      <c r="M101" s="591"/>
      <c r="N101" s="591"/>
      <c r="O101" s="591"/>
      <c r="P101" s="591"/>
      <c r="Q101" s="591"/>
      <c r="R101" s="591"/>
      <c r="S101" s="591"/>
      <c r="T101" s="591"/>
    </row>
    <row r="102" spans="2:20" s="592" customFormat="1" ht="57.6" customHeight="1" x14ac:dyDescent="0.25">
      <c r="B102" s="686" t="s">
        <v>2672</v>
      </c>
      <c r="C102" s="53" t="s">
        <v>2673</v>
      </c>
      <c r="D102" s="284" t="str">
        <f t="shared" si="8"/>
        <v>N/A</v>
      </c>
      <c r="E102" s="284" t="s">
        <v>62</v>
      </c>
      <c r="F102" s="96">
        <f t="shared" si="9"/>
        <v>4070</v>
      </c>
      <c r="G102" s="1127">
        <v>20</v>
      </c>
      <c r="H102" s="593">
        <v>3</v>
      </c>
      <c r="I102" s="589"/>
      <c r="J102" s="594"/>
      <c r="K102" s="591"/>
      <c r="L102" s="591"/>
      <c r="M102" s="591"/>
      <c r="N102" s="591"/>
      <c r="O102" s="591"/>
      <c r="P102" s="591"/>
      <c r="Q102" s="591"/>
      <c r="R102" s="591"/>
      <c r="S102" s="591"/>
      <c r="T102" s="591"/>
    </row>
    <row r="103" spans="2:20" s="592" customFormat="1" ht="39.6" x14ac:dyDescent="0.25">
      <c r="B103" s="681" t="s">
        <v>2674</v>
      </c>
      <c r="C103" s="571" t="s">
        <v>2675</v>
      </c>
      <c r="D103" s="570" t="str">
        <f t="shared" si="8"/>
        <v>N/A</v>
      </c>
      <c r="E103" s="1037" t="s">
        <v>62</v>
      </c>
      <c r="F103" s="1121" t="str">
        <f t="shared" si="9"/>
        <v/>
      </c>
      <c r="G103" s="1134"/>
      <c r="H103" s="1116">
        <v>3</v>
      </c>
      <c r="I103" s="589"/>
      <c r="J103" s="594"/>
      <c r="K103" s="591"/>
      <c r="L103" s="591"/>
      <c r="M103" s="591"/>
      <c r="N103" s="591"/>
      <c r="O103" s="591"/>
      <c r="P103" s="591"/>
      <c r="Q103" s="591"/>
      <c r="R103" s="591"/>
      <c r="S103" s="591"/>
      <c r="T103" s="591"/>
    </row>
    <row r="104" spans="2:20" s="592" customFormat="1" x14ac:dyDescent="0.25">
      <c r="B104" s="681"/>
      <c r="C104" s="733" t="s">
        <v>2658</v>
      </c>
      <c r="D104" s="564" t="str">
        <f t="shared" si="8"/>
        <v/>
      </c>
      <c r="E104" s="6"/>
      <c r="F104" s="791">
        <f t="shared" si="9"/>
        <v>4070</v>
      </c>
      <c r="G104" s="1135">
        <v>20</v>
      </c>
      <c r="H104" s="1117"/>
      <c r="I104" s="589"/>
      <c r="J104" s="594"/>
      <c r="K104" s="591"/>
      <c r="L104" s="591"/>
      <c r="M104" s="591"/>
      <c r="N104" s="591"/>
      <c r="O104" s="591"/>
      <c r="P104" s="591"/>
      <c r="Q104" s="591"/>
      <c r="R104" s="591"/>
      <c r="S104" s="591"/>
      <c r="T104" s="591"/>
    </row>
    <row r="105" spans="2:20" s="592" customFormat="1" x14ac:dyDescent="0.25">
      <c r="B105" s="681"/>
      <c r="C105" s="733" t="s">
        <v>2659</v>
      </c>
      <c r="D105" s="568" t="str">
        <f t="shared" si="8"/>
        <v/>
      </c>
      <c r="E105" s="569"/>
      <c r="F105" s="792">
        <f t="shared" si="9"/>
        <v>20351</v>
      </c>
      <c r="G105" s="1136">
        <v>100</v>
      </c>
      <c r="H105" s="1118"/>
      <c r="I105" s="589"/>
      <c r="J105" s="594"/>
      <c r="K105" s="591"/>
      <c r="L105" s="591"/>
      <c r="M105" s="591"/>
      <c r="N105" s="591"/>
      <c r="O105" s="591"/>
      <c r="P105" s="591"/>
      <c r="Q105" s="591"/>
      <c r="R105" s="591"/>
      <c r="S105" s="591"/>
      <c r="T105" s="591"/>
    </row>
    <row r="106" spans="2:20" s="592" customFormat="1" ht="39.6" x14ac:dyDescent="0.25">
      <c r="B106" s="688" t="s">
        <v>2676</v>
      </c>
      <c r="C106" s="53" t="s">
        <v>2677</v>
      </c>
      <c r="D106" s="96">
        <f t="shared" si="8"/>
        <v>611</v>
      </c>
      <c r="E106" s="1127">
        <v>3</v>
      </c>
      <c r="F106" s="96">
        <f t="shared" si="9"/>
        <v>4070</v>
      </c>
      <c r="G106" s="1127">
        <v>20</v>
      </c>
      <c r="H106" s="593" t="s">
        <v>62</v>
      </c>
      <c r="I106" s="589"/>
      <c r="J106" s="594" t="s">
        <v>2631</v>
      </c>
      <c r="K106" s="591"/>
      <c r="L106" s="591"/>
      <c r="M106" s="591"/>
      <c r="N106" s="591"/>
      <c r="O106" s="591"/>
      <c r="P106" s="591"/>
      <c r="Q106" s="591"/>
      <c r="R106" s="591"/>
      <c r="S106" s="591"/>
      <c r="T106" s="591"/>
    </row>
    <row r="107" spans="2:20" s="592" customFormat="1" ht="28.95" customHeight="1" x14ac:dyDescent="0.25">
      <c r="B107" s="689" t="s">
        <v>2678</v>
      </c>
      <c r="C107" s="690" t="s">
        <v>2679</v>
      </c>
      <c r="D107" s="566" t="str">
        <f t="shared" si="8"/>
        <v>N/A</v>
      </c>
      <c r="E107" s="284" t="s">
        <v>62</v>
      </c>
      <c r="F107" s="96">
        <f t="shared" si="9"/>
        <v>10176</v>
      </c>
      <c r="G107" s="1127">
        <v>50</v>
      </c>
      <c r="H107" s="593">
        <v>3</v>
      </c>
      <c r="I107" s="589"/>
      <c r="J107" s="594"/>
      <c r="K107" s="591"/>
      <c r="L107" s="591"/>
      <c r="M107" s="591"/>
      <c r="N107" s="591"/>
      <c r="O107" s="591"/>
      <c r="P107" s="591"/>
      <c r="Q107" s="591"/>
      <c r="R107" s="591"/>
      <c r="S107" s="591"/>
      <c r="T107" s="591"/>
    </row>
    <row r="108" spans="2:20" s="592" customFormat="1" ht="100.5" customHeight="1" x14ac:dyDescent="0.25">
      <c r="B108" s="689" t="s">
        <v>2680</v>
      </c>
      <c r="C108" s="186" t="s">
        <v>2681</v>
      </c>
      <c r="D108" s="96">
        <f t="shared" si="8"/>
        <v>2442</v>
      </c>
      <c r="E108" s="1127">
        <v>12</v>
      </c>
      <c r="F108" s="96">
        <f t="shared" si="9"/>
        <v>20351</v>
      </c>
      <c r="G108" s="1127">
        <v>100</v>
      </c>
      <c r="H108" s="593">
        <v>4</v>
      </c>
      <c r="I108" s="589"/>
      <c r="J108" s="594" t="s">
        <v>2631</v>
      </c>
      <c r="K108" s="591"/>
      <c r="L108" s="591"/>
      <c r="M108" s="591"/>
      <c r="N108" s="591"/>
      <c r="O108" s="591"/>
      <c r="P108" s="591"/>
      <c r="Q108" s="591"/>
      <c r="R108" s="591"/>
      <c r="S108" s="591"/>
      <c r="T108" s="591"/>
    </row>
    <row r="109" spans="2:20" s="592" customFormat="1" ht="71.25" customHeight="1" x14ac:dyDescent="0.25">
      <c r="B109" s="689" t="s">
        <v>2682</v>
      </c>
      <c r="C109" s="690" t="s">
        <v>2683</v>
      </c>
      <c r="D109" s="96">
        <f t="shared" si="8"/>
        <v>1628</v>
      </c>
      <c r="E109" s="1127">
        <v>8</v>
      </c>
      <c r="F109" s="96">
        <f t="shared" si="9"/>
        <v>10176</v>
      </c>
      <c r="G109" s="1127">
        <v>50</v>
      </c>
      <c r="H109" s="593">
        <v>4</v>
      </c>
      <c r="I109" s="589"/>
      <c r="J109" s="594" t="s">
        <v>2631</v>
      </c>
      <c r="K109" s="591"/>
      <c r="L109" s="591"/>
      <c r="M109" s="591"/>
      <c r="N109" s="591"/>
      <c r="O109" s="591"/>
      <c r="P109" s="591"/>
      <c r="Q109" s="591"/>
      <c r="R109" s="591"/>
      <c r="S109" s="591"/>
      <c r="T109" s="591"/>
    </row>
    <row r="110" spans="2:20" s="592" customFormat="1" ht="83.25" customHeight="1" x14ac:dyDescent="0.25">
      <c r="B110" s="689" t="s">
        <v>1609</v>
      </c>
      <c r="C110" s="116" t="s">
        <v>2684</v>
      </c>
      <c r="D110" s="96">
        <f t="shared" si="8"/>
        <v>2442</v>
      </c>
      <c r="E110" s="1127">
        <v>12</v>
      </c>
      <c r="F110" s="96">
        <f t="shared" si="9"/>
        <v>20351</v>
      </c>
      <c r="G110" s="1127">
        <v>100</v>
      </c>
      <c r="H110" s="593">
        <v>4</v>
      </c>
      <c r="I110" s="589"/>
      <c r="J110" s="594" t="s">
        <v>2631</v>
      </c>
      <c r="K110" s="591"/>
      <c r="L110" s="591"/>
      <c r="M110" s="591"/>
      <c r="N110" s="591"/>
      <c r="O110" s="591"/>
      <c r="P110" s="591"/>
      <c r="Q110" s="591"/>
      <c r="R110" s="591"/>
      <c r="S110" s="591"/>
      <c r="T110" s="591"/>
    </row>
    <row r="111" spans="2:20" s="592" customFormat="1" ht="70.2" customHeight="1" x14ac:dyDescent="0.25">
      <c r="B111" s="689" t="s">
        <v>2685</v>
      </c>
      <c r="C111" s="690" t="s">
        <v>3267</v>
      </c>
      <c r="D111" s="96">
        <f t="shared" si="8"/>
        <v>1628</v>
      </c>
      <c r="E111" s="1127">
        <v>8</v>
      </c>
      <c r="F111" s="96">
        <f t="shared" si="9"/>
        <v>10176</v>
      </c>
      <c r="G111" s="1127">
        <v>50</v>
      </c>
      <c r="H111" s="593">
        <v>4</v>
      </c>
      <c r="I111" s="589"/>
      <c r="J111" s="594" t="s">
        <v>2631</v>
      </c>
      <c r="K111" s="591"/>
      <c r="L111" s="591"/>
      <c r="M111" s="591"/>
      <c r="N111" s="591"/>
      <c r="O111" s="591"/>
      <c r="P111" s="591"/>
      <c r="Q111" s="591"/>
      <c r="R111" s="591"/>
      <c r="S111" s="591"/>
      <c r="T111" s="591"/>
    </row>
    <row r="112" spans="2:20" s="592" customFormat="1" ht="44.25" customHeight="1" x14ac:dyDescent="0.25">
      <c r="B112" s="689" t="s">
        <v>66</v>
      </c>
      <c r="C112" s="572" t="s">
        <v>2686</v>
      </c>
      <c r="D112" s="96">
        <f t="shared" si="8"/>
        <v>2035</v>
      </c>
      <c r="E112" s="1127">
        <v>10</v>
      </c>
      <c r="F112" s="96">
        <f t="shared" si="9"/>
        <v>20351</v>
      </c>
      <c r="G112" s="1127">
        <v>100</v>
      </c>
      <c r="H112" s="593">
        <v>3</v>
      </c>
      <c r="I112" s="589"/>
      <c r="J112" s="594" t="s">
        <v>2631</v>
      </c>
      <c r="K112" s="591"/>
      <c r="L112" s="591"/>
      <c r="M112" s="591"/>
      <c r="N112" s="591"/>
      <c r="O112" s="591"/>
      <c r="P112" s="591"/>
      <c r="Q112" s="591"/>
      <c r="R112" s="591"/>
      <c r="S112" s="591"/>
      <c r="T112" s="591"/>
    </row>
    <row r="113" spans="2:20" s="592" customFormat="1" ht="30" customHeight="1" x14ac:dyDescent="0.25">
      <c r="B113" s="691" t="s">
        <v>2687</v>
      </c>
      <c r="C113" s="576" t="s">
        <v>2688</v>
      </c>
      <c r="D113" s="96">
        <f t="shared" si="8"/>
        <v>1628</v>
      </c>
      <c r="E113" s="1127">
        <v>8</v>
      </c>
      <c r="F113" s="96">
        <f t="shared" si="9"/>
        <v>10176</v>
      </c>
      <c r="G113" s="1127">
        <v>50</v>
      </c>
      <c r="H113" s="593">
        <v>3</v>
      </c>
      <c r="I113" s="589"/>
      <c r="J113" s="594" t="s">
        <v>2631</v>
      </c>
      <c r="K113" s="591"/>
      <c r="L113" s="591"/>
      <c r="M113" s="591"/>
      <c r="N113" s="591"/>
      <c r="O113" s="591"/>
      <c r="P113" s="591"/>
      <c r="Q113" s="591"/>
      <c r="R113" s="591"/>
      <c r="S113" s="591"/>
      <c r="T113" s="591"/>
    </row>
    <row r="114" spans="2:20" s="592" customFormat="1" ht="83.25" customHeight="1" x14ac:dyDescent="0.25">
      <c r="B114" s="689" t="s">
        <v>1621</v>
      </c>
      <c r="C114" s="690" t="s">
        <v>2689</v>
      </c>
      <c r="D114" s="96">
        <f t="shared" si="8"/>
        <v>1628</v>
      </c>
      <c r="E114" s="1127">
        <v>8</v>
      </c>
      <c r="F114" s="96">
        <f t="shared" si="9"/>
        <v>10176</v>
      </c>
      <c r="G114" s="1127">
        <v>50</v>
      </c>
      <c r="H114" s="593" t="s">
        <v>62</v>
      </c>
      <c r="I114" s="589"/>
      <c r="J114" s="594" t="s">
        <v>2631</v>
      </c>
      <c r="K114" s="591"/>
      <c r="L114" s="591"/>
      <c r="M114" s="591"/>
      <c r="N114" s="591"/>
      <c r="O114" s="591"/>
      <c r="P114" s="591"/>
      <c r="Q114" s="591"/>
      <c r="R114" s="591"/>
      <c r="S114" s="591"/>
      <c r="T114" s="591"/>
    </row>
    <row r="115" spans="2:20" s="592" customFormat="1" ht="71.400000000000006" customHeight="1" x14ac:dyDescent="0.25">
      <c r="B115" s="691" t="s">
        <v>2690</v>
      </c>
      <c r="C115" s="577" t="s">
        <v>2691</v>
      </c>
      <c r="D115" s="96">
        <f t="shared" ref="D115:D146" si="10">IF(E115="","",IFERROR(ROUND(E115*PenaltyUnit,0), E115))</f>
        <v>1628</v>
      </c>
      <c r="E115" s="1127">
        <v>8</v>
      </c>
      <c r="F115" s="96">
        <f t="shared" ref="F115:F146" si="11">IF(G115="","",IFERROR(ROUND(G115*PenaltyUnit,0), "N/A"))</f>
        <v>20351</v>
      </c>
      <c r="G115" s="1127">
        <v>100</v>
      </c>
      <c r="H115" s="593" t="s">
        <v>62</v>
      </c>
      <c r="I115" s="589"/>
      <c r="J115" s="594" t="s">
        <v>2631</v>
      </c>
      <c r="K115" s="591"/>
      <c r="L115" s="591"/>
      <c r="M115" s="591"/>
      <c r="N115" s="591"/>
      <c r="O115" s="591"/>
      <c r="P115" s="591"/>
      <c r="Q115" s="591"/>
      <c r="R115" s="591"/>
      <c r="S115" s="591"/>
      <c r="T115" s="591"/>
    </row>
    <row r="116" spans="2:20" s="592" customFormat="1" ht="26.4" x14ac:dyDescent="0.25">
      <c r="B116" s="681" t="s">
        <v>98</v>
      </c>
      <c r="C116" s="571" t="s">
        <v>2692</v>
      </c>
      <c r="D116" s="1123">
        <f t="shared" si="10"/>
        <v>2035</v>
      </c>
      <c r="E116" s="1137">
        <v>10</v>
      </c>
      <c r="F116" s="1121" t="str">
        <f t="shared" si="11"/>
        <v/>
      </c>
      <c r="G116" s="1134"/>
      <c r="H116" s="1116" t="s">
        <v>62</v>
      </c>
      <c r="I116" s="589"/>
      <c r="J116" s="594" t="s">
        <v>2631</v>
      </c>
      <c r="K116" s="591"/>
      <c r="L116" s="591"/>
      <c r="M116" s="591"/>
      <c r="N116" s="591"/>
      <c r="O116" s="591"/>
      <c r="P116" s="591"/>
      <c r="Q116" s="591"/>
      <c r="R116" s="591"/>
      <c r="S116" s="591"/>
      <c r="T116" s="591"/>
    </row>
    <row r="117" spans="2:20" s="592" customFormat="1" x14ac:dyDescent="0.25">
      <c r="B117" s="681"/>
      <c r="C117" s="733" t="s">
        <v>2658</v>
      </c>
      <c r="D117" s="564" t="str">
        <f t="shared" si="10"/>
        <v/>
      </c>
      <c r="E117" s="6"/>
      <c r="F117" s="791">
        <f t="shared" si="11"/>
        <v>12211</v>
      </c>
      <c r="G117" s="1135">
        <v>60</v>
      </c>
      <c r="H117" s="1117"/>
      <c r="I117" s="589"/>
      <c r="J117" s="594"/>
      <c r="K117" s="591"/>
      <c r="L117" s="591"/>
      <c r="M117" s="591"/>
      <c r="N117" s="591"/>
      <c r="O117" s="591"/>
      <c r="P117" s="591"/>
      <c r="Q117" s="591"/>
      <c r="R117" s="591"/>
      <c r="S117" s="591"/>
      <c r="T117" s="591"/>
    </row>
    <row r="118" spans="2:20" s="592" customFormat="1" x14ac:dyDescent="0.25">
      <c r="B118" s="692"/>
      <c r="C118" s="733" t="s">
        <v>2659</v>
      </c>
      <c r="D118" s="568" t="str">
        <f t="shared" si="10"/>
        <v/>
      </c>
      <c r="E118" s="569"/>
      <c r="F118" s="792">
        <f t="shared" si="11"/>
        <v>61053</v>
      </c>
      <c r="G118" s="1136">
        <v>300</v>
      </c>
      <c r="H118" s="1118"/>
      <c r="I118" s="589"/>
      <c r="J118" s="594"/>
      <c r="K118" s="591"/>
      <c r="L118" s="591"/>
      <c r="M118" s="591"/>
      <c r="N118" s="591"/>
      <c r="O118" s="591"/>
      <c r="P118" s="591"/>
      <c r="Q118" s="591"/>
      <c r="R118" s="591"/>
      <c r="S118" s="591"/>
      <c r="T118" s="591"/>
    </row>
    <row r="119" spans="2:20" s="592" customFormat="1" ht="26.4" x14ac:dyDescent="0.25">
      <c r="B119" s="681" t="s">
        <v>100</v>
      </c>
      <c r="C119" s="132" t="s">
        <v>2693</v>
      </c>
      <c r="D119" s="1122">
        <f t="shared" si="10"/>
        <v>2035</v>
      </c>
      <c r="E119" s="1137">
        <v>10</v>
      </c>
      <c r="F119" s="1121" t="str">
        <f t="shared" si="11"/>
        <v/>
      </c>
      <c r="G119" s="1134"/>
      <c r="H119" s="1116" t="s">
        <v>62</v>
      </c>
      <c r="I119" s="589"/>
      <c r="J119" s="594" t="s">
        <v>2631</v>
      </c>
      <c r="K119" s="591"/>
      <c r="L119" s="591"/>
      <c r="M119" s="591"/>
      <c r="N119" s="591"/>
      <c r="O119" s="591"/>
      <c r="P119" s="591"/>
      <c r="Q119" s="591"/>
      <c r="R119" s="591"/>
      <c r="S119" s="591"/>
      <c r="T119" s="591"/>
    </row>
    <row r="120" spans="2:20" s="592" customFormat="1" x14ac:dyDescent="0.25">
      <c r="B120" s="681"/>
      <c r="C120" s="733" t="s">
        <v>2658</v>
      </c>
      <c r="D120" s="564" t="str">
        <f t="shared" si="10"/>
        <v/>
      </c>
      <c r="E120" s="6"/>
      <c r="F120" s="791">
        <f t="shared" si="11"/>
        <v>12211</v>
      </c>
      <c r="G120" s="1135">
        <v>60</v>
      </c>
      <c r="H120" s="1117"/>
      <c r="I120" s="589"/>
      <c r="J120" s="594"/>
      <c r="K120" s="591"/>
      <c r="L120" s="591"/>
      <c r="M120" s="591"/>
      <c r="N120" s="591"/>
      <c r="O120" s="591"/>
      <c r="P120" s="591"/>
      <c r="Q120" s="591"/>
      <c r="R120" s="591"/>
      <c r="S120" s="591"/>
      <c r="T120" s="591"/>
    </row>
    <row r="121" spans="2:20" s="592" customFormat="1" x14ac:dyDescent="0.25">
      <c r="B121" s="692"/>
      <c r="C121" s="733" t="s">
        <v>2659</v>
      </c>
      <c r="D121" s="568" t="str">
        <f t="shared" si="10"/>
        <v/>
      </c>
      <c r="E121" s="569"/>
      <c r="F121" s="792">
        <f t="shared" si="11"/>
        <v>61053</v>
      </c>
      <c r="G121" s="1136">
        <v>300</v>
      </c>
      <c r="H121" s="1118"/>
      <c r="I121" s="589"/>
      <c r="J121" s="594"/>
      <c r="K121" s="591"/>
      <c r="L121" s="591"/>
      <c r="M121" s="591"/>
      <c r="N121" s="591"/>
      <c r="O121" s="591"/>
      <c r="P121" s="591"/>
      <c r="Q121" s="591"/>
      <c r="R121" s="591"/>
      <c r="S121" s="591"/>
      <c r="T121" s="591"/>
    </row>
    <row r="122" spans="2:20" s="592" customFormat="1" ht="26.4" x14ac:dyDescent="0.25">
      <c r="B122" s="681">
        <v>74</v>
      </c>
      <c r="C122" s="132" t="s">
        <v>2694</v>
      </c>
      <c r="D122" s="564" t="str">
        <f t="shared" si="10"/>
        <v>N/A</v>
      </c>
      <c r="E122" s="1037" t="s">
        <v>62</v>
      </c>
      <c r="F122" s="1121" t="str">
        <f t="shared" si="11"/>
        <v/>
      </c>
      <c r="G122" s="1134"/>
      <c r="H122" s="1116">
        <v>2</v>
      </c>
      <c r="I122" s="589"/>
      <c r="J122" s="594"/>
      <c r="K122" s="591"/>
      <c r="L122" s="591"/>
      <c r="M122" s="591"/>
      <c r="N122" s="591"/>
      <c r="O122" s="591"/>
      <c r="P122" s="591"/>
      <c r="Q122" s="591"/>
      <c r="R122" s="591"/>
      <c r="S122" s="591"/>
      <c r="T122" s="591"/>
    </row>
    <row r="123" spans="2:20" s="592" customFormat="1" x14ac:dyDescent="0.25">
      <c r="B123" s="681"/>
      <c r="C123" s="733" t="s">
        <v>2658</v>
      </c>
      <c r="D123" s="564" t="str">
        <f t="shared" si="10"/>
        <v/>
      </c>
      <c r="E123" s="6"/>
      <c r="F123" s="791">
        <f t="shared" si="11"/>
        <v>12211</v>
      </c>
      <c r="G123" s="1135">
        <v>60</v>
      </c>
      <c r="H123" s="1117"/>
      <c r="I123" s="589"/>
      <c r="J123" s="594"/>
      <c r="K123" s="591"/>
      <c r="L123" s="591"/>
      <c r="M123" s="591"/>
      <c r="N123" s="591"/>
      <c r="O123" s="591"/>
      <c r="P123" s="591"/>
      <c r="Q123" s="591"/>
      <c r="R123" s="591"/>
      <c r="S123" s="591"/>
      <c r="T123" s="591"/>
    </row>
    <row r="124" spans="2:20" s="592" customFormat="1" x14ac:dyDescent="0.25">
      <c r="B124" s="692"/>
      <c r="C124" s="733" t="s">
        <v>2659</v>
      </c>
      <c r="D124" s="568" t="str">
        <f t="shared" si="10"/>
        <v/>
      </c>
      <c r="E124" s="569"/>
      <c r="F124" s="792">
        <f t="shared" si="11"/>
        <v>61053</v>
      </c>
      <c r="G124" s="1136">
        <v>300</v>
      </c>
      <c r="H124" s="1118"/>
      <c r="I124" s="589"/>
      <c r="J124" s="594"/>
      <c r="K124" s="591"/>
      <c r="L124" s="591"/>
      <c r="M124" s="591"/>
      <c r="N124" s="591"/>
      <c r="O124" s="591"/>
      <c r="P124" s="591"/>
      <c r="Q124" s="591"/>
      <c r="R124" s="591"/>
      <c r="S124" s="591"/>
      <c r="T124" s="591"/>
    </row>
    <row r="125" spans="2:20" s="592" customFormat="1" ht="54" customHeight="1" x14ac:dyDescent="0.25">
      <c r="B125" s="681" t="s">
        <v>207</v>
      </c>
      <c r="C125" s="132" t="s">
        <v>2695</v>
      </c>
      <c r="D125" s="564" t="str">
        <f t="shared" si="10"/>
        <v>N/A</v>
      </c>
      <c r="E125" s="1037" t="s">
        <v>62</v>
      </c>
      <c r="F125" s="1121" t="str">
        <f t="shared" si="11"/>
        <v/>
      </c>
      <c r="G125" s="1134"/>
      <c r="H125" s="1116">
        <v>3</v>
      </c>
      <c r="I125" s="589"/>
      <c r="J125" s="594"/>
      <c r="K125" s="591"/>
      <c r="L125" s="591"/>
      <c r="M125" s="591"/>
      <c r="N125" s="591"/>
      <c r="O125" s="591"/>
      <c r="P125" s="591"/>
      <c r="Q125" s="591"/>
      <c r="R125" s="591"/>
      <c r="S125" s="591"/>
      <c r="T125" s="591"/>
    </row>
    <row r="126" spans="2:20" s="592" customFormat="1" x14ac:dyDescent="0.25">
      <c r="B126" s="681"/>
      <c r="C126" s="733" t="s">
        <v>2658</v>
      </c>
      <c r="D126" s="564" t="str">
        <f t="shared" si="10"/>
        <v/>
      </c>
      <c r="E126" s="138"/>
      <c r="F126" s="791">
        <f t="shared" si="11"/>
        <v>6105</v>
      </c>
      <c r="G126" s="1135">
        <v>30</v>
      </c>
      <c r="H126" s="1117"/>
      <c r="I126" s="589"/>
      <c r="J126" s="594"/>
      <c r="K126" s="591"/>
      <c r="L126" s="591"/>
      <c r="M126" s="591"/>
      <c r="N126" s="591"/>
      <c r="O126" s="591"/>
      <c r="P126" s="591"/>
      <c r="Q126" s="591"/>
      <c r="R126" s="591"/>
      <c r="S126" s="591"/>
      <c r="T126" s="591"/>
    </row>
    <row r="127" spans="2:20" s="592" customFormat="1" x14ac:dyDescent="0.25">
      <c r="B127" s="692"/>
      <c r="C127" s="733" t="s">
        <v>2659</v>
      </c>
      <c r="D127" s="568" t="str">
        <f t="shared" si="10"/>
        <v/>
      </c>
      <c r="E127" s="732"/>
      <c r="F127" s="792">
        <f t="shared" si="11"/>
        <v>30527</v>
      </c>
      <c r="G127" s="1136">
        <v>150</v>
      </c>
      <c r="H127" s="1118"/>
      <c r="I127" s="589"/>
      <c r="J127" s="594"/>
      <c r="K127" s="591"/>
      <c r="L127" s="591"/>
      <c r="M127" s="591"/>
      <c r="N127" s="591"/>
      <c r="O127" s="591"/>
      <c r="P127" s="591"/>
      <c r="Q127" s="591"/>
      <c r="R127" s="591"/>
      <c r="S127" s="591"/>
      <c r="T127" s="591"/>
    </row>
    <row r="128" spans="2:20" s="592" customFormat="1" ht="56.4" customHeight="1" x14ac:dyDescent="0.25">
      <c r="B128" s="681" t="s">
        <v>209</v>
      </c>
      <c r="C128" s="134" t="s">
        <v>2696</v>
      </c>
      <c r="D128" s="564" t="str">
        <f t="shared" si="10"/>
        <v>N/A</v>
      </c>
      <c r="E128" s="1037" t="s">
        <v>62</v>
      </c>
      <c r="F128" s="1121" t="str">
        <f t="shared" si="11"/>
        <v/>
      </c>
      <c r="G128" s="1134"/>
      <c r="H128" s="1116">
        <v>3</v>
      </c>
      <c r="I128" s="589"/>
      <c r="J128" s="594"/>
      <c r="K128" s="591"/>
      <c r="L128" s="591"/>
      <c r="M128" s="591"/>
      <c r="N128" s="591"/>
      <c r="O128" s="591"/>
      <c r="P128" s="591"/>
      <c r="Q128" s="591"/>
      <c r="R128" s="591"/>
      <c r="S128" s="591"/>
      <c r="T128" s="591"/>
    </row>
    <row r="129" spans="2:20" s="592" customFormat="1" x14ac:dyDescent="0.25">
      <c r="B129" s="681"/>
      <c r="C129" s="733" t="s">
        <v>2658</v>
      </c>
      <c r="D129" s="564" t="str">
        <f t="shared" si="10"/>
        <v/>
      </c>
      <c r="E129" s="138"/>
      <c r="F129" s="791">
        <f t="shared" si="11"/>
        <v>6105</v>
      </c>
      <c r="G129" s="1135">
        <v>30</v>
      </c>
      <c r="H129" s="1117"/>
      <c r="I129" s="589"/>
      <c r="J129" s="594"/>
      <c r="K129" s="591"/>
      <c r="L129" s="591"/>
      <c r="M129" s="591"/>
      <c r="N129" s="591"/>
      <c r="O129" s="591"/>
      <c r="P129" s="591"/>
      <c r="Q129" s="591"/>
      <c r="R129" s="591"/>
      <c r="S129" s="591"/>
      <c r="T129" s="591"/>
    </row>
    <row r="130" spans="2:20" s="592" customFormat="1" x14ac:dyDescent="0.25">
      <c r="B130" s="681"/>
      <c r="C130" s="733" t="s">
        <v>2659</v>
      </c>
      <c r="D130" s="568" t="str">
        <f t="shared" si="10"/>
        <v/>
      </c>
      <c r="E130" s="732"/>
      <c r="F130" s="792">
        <f t="shared" si="11"/>
        <v>30527</v>
      </c>
      <c r="G130" s="1136">
        <v>150</v>
      </c>
      <c r="H130" s="1118"/>
      <c r="I130" s="589"/>
      <c r="J130" s="594"/>
      <c r="K130" s="591"/>
      <c r="L130" s="591"/>
      <c r="M130" s="591"/>
      <c r="N130" s="591"/>
      <c r="O130" s="591"/>
      <c r="P130" s="591"/>
      <c r="Q130" s="591"/>
      <c r="R130" s="591"/>
      <c r="S130" s="591"/>
      <c r="T130" s="591"/>
    </row>
    <row r="131" spans="2:20" s="592" customFormat="1" ht="45" customHeight="1" x14ac:dyDescent="0.25">
      <c r="B131" s="693" t="s">
        <v>1137</v>
      </c>
      <c r="C131" s="34" t="s">
        <v>2697</v>
      </c>
      <c r="D131" s="96">
        <f t="shared" si="10"/>
        <v>1628</v>
      </c>
      <c r="E131" s="1127">
        <v>8</v>
      </c>
      <c r="F131" s="96">
        <f t="shared" si="11"/>
        <v>12211</v>
      </c>
      <c r="G131" s="1127">
        <v>60</v>
      </c>
      <c r="H131" s="593">
        <v>2</v>
      </c>
      <c r="I131" s="589"/>
      <c r="J131" s="594" t="s">
        <v>2631</v>
      </c>
      <c r="K131" s="591"/>
      <c r="L131" s="591"/>
      <c r="M131" s="591"/>
      <c r="N131" s="591"/>
      <c r="O131" s="591"/>
      <c r="P131" s="591"/>
      <c r="Q131" s="591"/>
      <c r="R131" s="591"/>
      <c r="S131" s="591"/>
      <c r="T131" s="591"/>
    </row>
    <row r="132" spans="2:20" s="592" customFormat="1" ht="42" customHeight="1" x14ac:dyDescent="0.25">
      <c r="B132" s="693" t="s">
        <v>2698</v>
      </c>
      <c r="C132" s="34" t="s">
        <v>2699</v>
      </c>
      <c r="D132" s="566" t="str">
        <f t="shared" si="10"/>
        <v>N/A</v>
      </c>
      <c r="E132" s="284" t="s">
        <v>62</v>
      </c>
      <c r="F132" s="96">
        <f t="shared" si="11"/>
        <v>12211</v>
      </c>
      <c r="G132" s="1127">
        <v>60</v>
      </c>
      <c r="H132" s="593">
        <v>2</v>
      </c>
      <c r="I132" s="589"/>
      <c r="J132" s="594"/>
      <c r="K132" s="591"/>
      <c r="L132" s="591"/>
      <c r="M132" s="591"/>
      <c r="N132" s="591"/>
      <c r="O132" s="591"/>
      <c r="P132" s="591"/>
      <c r="Q132" s="591"/>
      <c r="R132" s="591"/>
      <c r="S132" s="591"/>
      <c r="T132" s="591"/>
    </row>
    <row r="133" spans="2:20" s="592" customFormat="1" ht="58.5" customHeight="1" x14ac:dyDescent="0.25">
      <c r="B133" s="693" t="s">
        <v>2700</v>
      </c>
      <c r="C133" s="186" t="s">
        <v>2701</v>
      </c>
      <c r="D133" s="96">
        <f t="shared" si="10"/>
        <v>814</v>
      </c>
      <c r="E133" s="1127">
        <v>4</v>
      </c>
      <c r="F133" s="96">
        <f t="shared" si="11"/>
        <v>6105</v>
      </c>
      <c r="G133" s="1127">
        <v>30</v>
      </c>
      <c r="H133" s="593">
        <v>1</v>
      </c>
      <c r="I133" s="589"/>
      <c r="J133" s="594" t="s">
        <v>2631</v>
      </c>
      <c r="K133" s="591"/>
      <c r="L133" s="591"/>
      <c r="M133" s="591"/>
      <c r="N133" s="591"/>
      <c r="O133" s="591"/>
      <c r="P133" s="591"/>
      <c r="Q133" s="591"/>
      <c r="R133" s="591"/>
      <c r="S133" s="591"/>
      <c r="T133" s="591"/>
    </row>
    <row r="134" spans="2:20" s="592" customFormat="1" ht="60.75" customHeight="1" x14ac:dyDescent="0.25">
      <c r="B134" s="694" t="s">
        <v>2702</v>
      </c>
      <c r="C134" s="186" t="s">
        <v>3832</v>
      </c>
      <c r="D134" s="567" t="str">
        <f t="shared" si="10"/>
        <v>N/A</v>
      </c>
      <c r="E134" s="284" t="s">
        <v>62</v>
      </c>
      <c r="F134" s="96">
        <f t="shared" si="11"/>
        <v>6105</v>
      </c>
      <c r="G134" s="1127">
        <v>30</v>
      </c>
      <c r="H134" s="593">
        <v>1</v>
      </c>
      <c r="I134" s="589"/>
      <c r="J134" s="594"/>
      <c r="K134" s="591"/>
      <c r="L134" s="591"/>
      <c r="M134" s="591"/>
      <c r="N134" s="591"/>
      <c r="O134" s="591"/>
      <c r="P134" s="591"/>
      <c r="Q134" s="591"/>
      <c r="R134" s="591"/>
      <c r="S134" s="591"/>
      <c r="T134" s="591"/>
    </row>
    <row r="135" spans="2:20" s="592" customFormat="1" ht="70.95" customHeight="1" x14ac:dyDescent="0.25">
      <c r="B135" s="693" t="s">
        <v>2703</v>
      </c>
      <c r="C135" s="53" t="s">
        <v>3268</v>
      </c>
      <c r="D135" s="96">
        <f t="shared" si="10"/>
        <v>1628</v>
      </c>
      <c r="E135" s="1127">
        <v>8</v>
      </c>
      <c r="F135" s="96">
        <f t="shared" si="11"/>
        <v>12211</v>
      </c>
      <c r="G135" s="1127">
        <v>60</v>
      </c>
      <c r="H135" s="593" t="s">
        <v>62</v>
      </c>
      <c r="I135" s="589"/>
      <c r="J135" s="594" t="s">
        <v>2631</v>
      </c>
      <c r="K135" s="591"/>
      <c r="L135" s="591"/>
      <c r="M135" s="591"/>
      <c r="N135" s="591"/>
      <c r="O135" s="591"/>
      <c r="P135" s="591"/>
      <c r="Q135" s="591"/>
      <c r="R135" s="591"/>
      <c r="S135" s="591"/>
      <c r="T135" s="591"/>
    </row>
    <row r="136" spans="2:20" s="592" customFormat="1" ht="33" customHeight="1" x14ac:dyDescent="0.25">
      <c r="B136" s="693">
        <v>115</v>
      </c>
      <c r="C136" s="53" t="s">
        <v>2704</v>
      </c>
      <c r="D136" s="96">
        <f t="shared" si="10"/>
        <v>305</v>
      </c>
      <c r="E136" s="284">
        <v>1.5</v>
      </c>
      <c r="F136" s="96">
        <f t="shared" si="11"/>
        <v>4070</v>
      </c>
      <c r="G136" s="1127">
        <v>20</v>
      </c>
      <c r="H136" s="593">
        <v>2</v>
      </c>
      <c r="I136" s="589"/>
      <c r="J136" s="594" t="s">
        <v>2631</v>
      </c>
      <c r="K136" s="591"/>
      <c r="L136" s="591"/>
      <c r="M136" s="591"/>
      <c r="N136" s="591"/>
      <c r="O136" s="591"/>
      <c r="P136" s="591"/>
      <c r="Q136" s="591"/>
      <c r="R136" s="591"/>
      <c r="S136" s="591"/>
      <c r="T136" s="591"/>
    </row>
    <row r="137" spans="2:20" s="592" customFormat="1" ht="73.5" customHeight="1" x14ac:dyDescent="0.25">
      <c r="B137" s="693">
        <v>118</v>
      </c>
      <c r="C137" s="53" t="s">
        <v>2705</v>
      </c>
      <c r="D137" s="96">
        <f t="shared" si="10"/>
        <v>254</v>
      </c>
      <c r="E137" s="284">
        <v>1.25</v>
      </c>
      <c r="F137" s="96">
        <f t="shared" si="11"/>
        <v>2035</v>
      </c>
      <c r="G137" s="1127">
        <v>10</v>
      </c>
      <c r="H137" s="595" t="s">
        <v>62</v>
      </c>
      <c r="I137" s="589"/>
      <c r="J137" s="594" t="s">
        <v>2631</v>
      </c>
      <c r="K137" s="591"/>
      <c r="L137" s="591"/>
      <c r="M137" s="591"/>
      <c r="N137" s="591"/>
      <c r="O137" s="591"/>
      <c r="P137" s="591"/>
      <c r="Q137" s="591"/>
      <c r="R137" s="591"/>
      <c r="S137" s="591"/>
      <c r="T137" s="591"/>
    </row>
    <row r="138" spans="2:20" s="592" customFormat="1" ht="45" customHeight="1" x14ac:dyDescent="0.25">
      <c r="B138" s="693" t="s">
        <v>2706</v>
      </c>
      <c r="C138" s="53" t="s">
        <v>3269</v>
      </c>
      <c r="D138" s="96">
        <f t="shared" si="10"/>
        <v>305</v>
      </c>
      <c r="E138" s="284">
        <v>1.5</v>
      </c>
      <c r="F138" s="96">
        <f t="shared" si="11"/>
        <v>3053</v>
      </c>
      <c r="G138" s="1127">
        <v>15</v>
      </c>
      <c r="H138" s="595" t="s">
        <v>62</v>
      </c>
      <c r="I138" s="589"/>
      <c r="J138" s="594" t="s">
        <v>2631</v>
      </c>
      <c r="K138" s="591"/>
      <c r="L138" s="591"/>
      <c r="M138" s="591"/>
      <c r="N138" s="591"/>
      <c r="O138" s="591"/>
      <c r="P138" s="591"/>
      <c r="Q138" s="591"/>
      <c r="R138" s="591"/>
      <c r="S138" s="591"/>
      <c r="T138" s="591"/>
    </row>
    <row r="139" spans="2:20" s="592" customFormat="1" ht="34.5" customHeight="1" x14ac:dyDescent="0.25">
      <c r="B139" s="693" t="s">
        <v>2707</v>
      </c>
      <c r="C139" s="186" t="s">
        <v>2708</v>
      </c>
      <c r="D139" s="96">
        <f t="shared" si="10"/>
        <v>305</v>
      </c>
      <c r="E139" s="284">
        <v>1.5</v>
      </c>
      <c r="F139" s="96">
        <f t="shared" si="11"/>
        <v>3053</v>
      </c>
      <c r="G139" s="1127">
        <v>15</v>
      </c>
      <c r="H139" s="595" t="s">
        <v>62</v>
      </c>
      <c r="I139" s="589"/>
      <c r="J139" s="594" t="s">
        <v>2631</v>
      </c>
      <c r="K139" s="591"/>
      <c r="L139" s="591"/>
      <c r="M139" s="591"/>
      <c r="N139" s="591"/>
      <c r="O139" s="591"/>
      <c r="P139" s="591"/>
      <c r="Q139" s="591"/>
      <c r="R139" s="591"/>
      <c r="S139" s="591"/>
      <c r="T139" s="591"/>
    </row>
    <row r="140" spans="2:20" s="592" customFormat="1" ht="95.25" customHeight="1" x14ac:dyDescent="0.25">
      <c r="B140" s="694" t="s">
        <v>2709</v>
      </c>
      <c r="C140" s="572" t="s">
        <v>2710</v>
      </c>
      <c r="D140" s="96">
        <f t="shared" si="10"/>
        <v>305</v>
      </c>
      <c r="E140" s="284">
        <v>1.5</v>
      </c>
      <c r="F140" s="96">
        <f t="shared" si="11"/>
        <v>3053</v>
      </c>
      <c r="G140" s="1127">
        <v>15</v>
      </c>
      <c r="H140" s="595" t="s">
        <v>62</v>
      </c>
      <c r="I140" s="589"/>
      <c r="J140" s="594" t="s">
        <v>2631</v>
      </c>
      <c r="K140" s="591"/>
      <c r="L140" s="591"/>
      <c r="M140" s="591"/>
      <c r="N140" s="591"/>
      <c r="O140" s="591"/>
      <c r="P140" s="591"/>
      <c r="Q140" s="591"/>
      <c r="R140" s="591"/>
      <c r="S140" s="591"/>
      <c r="T140" s="591"/>
    </row>
    <row r="141" spans="2:20" s="592" customFormat="1" ht="95.4" customHeight="1" x14ac:dyDescent="0.25">
      <c r="B141" s="693" t="s">
        <v>2711</v>
      </c>
      <c r="C141" s="53" t="s">
        <v>2712</v>
      </c>
      <c r="D141" s="96">
        <f t="shared" si="10"/>
        <v>305</v>
      </c>
      <c r="E141" s="284">
        <v>1.5</v>
      </c>
      <c r="F141" s="96">
        <f t="shared" si="11"/>
        <v>3053</v>
      </c>
      <c r="G141" s="1127">
        <v>15</v>
      </c>
      <c r="H141" s="595" t="s">
        <v>62</v>
      </c>
      <c r="I141" s="589"/>
      <c r="J141" s="594" t="s">
        <v>2631</v>
      </c>
      <c r="K141" s="591"/>
      <c r="L141" s="591"/>
      <c r="M141" s="591"/>
      <c r="N141" s="591"/>
      <c r="O141" s="591"/>
      <c r="P141" s="591"/>
      <c r="Q141" s="591"/>
      <c r="R141" s="591"/>
      <c r="S141" s="591"/>
      <c r="T141" s="591"/>
    </row>
    <row r="142" spans="2:20" s="592" customFormat="1" ht="135" customHeight="1" x14ac:dyDescent="0.25">
      <c r="B142" s="693" t="s">
        <v>856</v>
      </c>
      <c r="C142" s="186" t="s">
        <v>2713</v>
      </c>
      <c r="D142" s="96">
        <f t="shared" si="10"/>
        <v>1018</v>
      </c>
      <c r="E142" s="1127">
        <v>5</v>
      </c>
      <c r="F142" s="96">
        <f t="shared" si="11"/>
        <v>6105</v>
      </c>
      <c r="G142" s="1127">
        <v>30</v>
      </c>
      <c r="H142" s="596">
        <v>3</v>
      </c>
      <c r="I142" s="589"/>
      <c r="J142" s="594" t="s">
        <v>2631</v>
      </c>
      <c r="K142" s="591"/>
      <c r="L142" s="591"/>
      <c r="M142" s="591"/>
      <c r="N142" s="591"/>
      <c r="O142" s="591"/>
      <c r="P142" s="591"/>
      <c r="Q142" s="591"/>
      <c r="R142" s="591"/>
      <c r="S142" s="591"/>
      <c r="T142" s="591"/>
    </row>
    <row r="143" spans="2:20" s="592" customFormat="1" ht="124.5" customHeight="1" x14ac:dyDescent="0.25">
      <c r="B143" s="694" t="s">
        <v>2714</v>
      </c>
      <c r="C143" s="572" t="s">
        <v>2715</v>
      </c>
      <c r="D143" s="96">
        <f t="shared" si="10"/>
        <v>1018</v>
      </c>
      <c r="E143" s="1127">
        <v>5</v>
      </c>
      <c r="F143" s="96">
        <f t="shared" si="11"/>
        <v>6105</v>
      </c>
      <c r="G143" s="1127">
        <v>30</v>
      </c>
      <c r="H143" s="596">
        <v>3</v>
      </c>
      <c r="I143" s="589"/>
      <c r="J143" s="594" t="s">
        <v>2631</v>
      </c>
      <c r="K143" s="591"/>
      <c r="L143" s="591"/>
      <c r="M143" s="591"/>
      <c r="N143" s="591"/>
      <c r="O143" s="591"/>
      <c r="P143" s="591"/>
      <c r="Q143" s="591"/>
      <c r="R143" s="591"/>
      <c r="S143" s="591"/>
      <c r="T143" s="591"/>
    </row>
    <row r="144" spans="2:20" s="592" customFormat="1" ht="99" customHeight="1" x14ac:dyDescent="0.25">
      <c r="B144" s="693">
        <v>143</v>
      </c>
      <c r="C144" s="186" t="s">
        <v>2716</v>
      </c>
      <c r="D144" s="96">
        <f t="shared" si="10"/>
        <v>611</v>
      </c>
      <c r="E144" s="1127">
        <v>3</v>
      </c>
      <c r="F144" s="96">
        <f t="shared" si="11"/>
        <v>10176</v>
      </c>
      <c r="G144" s="1127">
        <v>50</v>
      </c>
      <c r="H144" s="595" t="s">
        <v>62</v>
      </c>
      <c r="I144" s="589"/>
      <c r="J144" s="594" t="s">
        <v>2631</v>
      </c>
      <c r="K144" s="591"/>
      <c r="L144" s="591"/>
      <c r="M144" s="591"/>
      <c r="N144" s="591"/>
      <c r="O144" s="591"/>
      <c r="P144" s="591"/>
      <c r="Q144" s="591"/>
      <c r="R144" s="591"/>
      <c r="S144" s="591"/>
      <c r="T144" s="591"/>
    </row>
    <row r="145" spans="2:20" s="592" customFormat="1" ht="44.4" customHeight="1" x14ac:dyDescent="0.25">
      <c r="B145" s="693">
        <v>144</v>
      </c>
      <c r="C145" s="186" t="s">
        <v>2717</v>
      </c>
      <c r="D145" s="96">
        <f t="shared" si="10"/>
        <v>305</v>
      </c>
      <c r="E145" s="284">
        <v>1.5</v>
      </c>
      <c r="F145" s="96">
        <f t="shared" si="11"/>
        <v>6105</v>
      </c>
      <c r="G145" s="1127">
        <v>30</v>
      </c>
      <c r="H145" s="596">
        <v>3</v>
      </c>
      <c r="I145" s="589"/>
      <c r="J145" s="594" t="s">
        <v>2631</v>
      </c>
      <c r="K145" s="591"/>
      <c r="L145" s="591"/>
      <c r="M145" s="591"/>
      <c r="N145" s="591"/>
      <c r="O145" s="591"/>
      <c r="P145" s="591"/>
      <c r="Q145" s="591"/>
      <c r="R145" s="591"/>
      <c r="S145" s="591"/>
      <c r="T145" s="591"/>
    </row>
    <row r="146" spans="2:20" s="592" customFormat="1" ht="44.25" customHeight="1" x14ac:dyDescent="0.25">
      <c r="B146" s="693" t="s">
        <v>2718</v>
      </c>
      <c r="C146" s="186" t="s">
        <v>2719</v>
      </c>
      <c r="D146" s="96">
        <f t="shared" si="10"/>
        <v>305</v>
      </c>
      <c r="E146" s="284">
        <v>1.5</v>
      </c>
      <c r="F146" s="96">
        <f t="shared" si="11"/>
        <v>4070</v>
      </c>
      <c r="G146" s="1127">
        <v>20</v>
      </c>
      <c r="H146" s="596">
        <v>3</v>
      </c>
      <c r="I146" s="589"/>
      <c r="J146" s="594" t="s">
        <v>2631</v>
      </c>
      <c r="K146" s="591"/>
      <c r="L146" s="591"/>
      <c r="M146" s="591"/>
      <c r="N146" s="591"/>
      <c r="O146" s="591"/>
      <c r="P146" s="591"/>
      <c r="Q146" s="591"/>
      <c r="R146" s="591"/>
      <c r="S146" s="591"/>
      <c r="T146" s="591"/>
    </row>
    <row r="147" spans="2:20" s="592" customFormat="1" ht="48" customHeight="1" x14ac:dyDescent="0.25">
      <c r="B147" s="693" t="s">
        <v>2720</v>
      </c>
      <c r="C147" s="186" t="s">
        <v>2721</v>
      </c>
      <c r="D147" s="96">
        <f t="shared" ref="D147:D154" si="12">IF(E147="","",IFERROR(ROUND(E147*PenaltyUnit,0), E147))</f>
        <v>305</v>
      </c>
      <c r="E147" s="284">
        <v>1.5</v>
      </c>
      <c r="F147" s="96">
        <f t="shared" ref="F147:F154" si="13">IF(G147="","",IFERROR(ROUND(G147*PenaltyUnit,0), "N/A"))</f>
        <v>4070</v>
      </c>
      <c r="G147" s="1127">
        <v>20</v>
      </c>
      <c r="H147" s="596">
        <v>3</v>
      </c>
      <c r="I147" s="589"/>
      <c r="J147" s="594" t="s">
        <v>2631</v>
      </c>
      <c r="K147" s="591"/>
      <c r="L147" s="591"/>
      <c r="M147" s="591"/>
      <c r="N147" s="591"/>
      <c r="O147" s="591"/>
      <c r="P147" s="591"/>
      <c r="Q147" s="591"/>
      <c r="R147" s="591"/>
      <c r="S147" s="591"/>
      <c r="T147" s="591"/>
    </row>
    <row r="148" spans="2:20" s="592" customFormat="1" ht="31.5" customHeight="1" x14ac:dyDescent="0.25">
      <c r="B148" s="693" t="s">
        <v>2722</v>
      </c>
      <c r="C148" s="186" t="s">
        <v>2723</v>
      </c>
      <c r="D148" s="96">
        <f t="shared" si="12"/>
        <v>305</v>
      </c>
      <c r="E148" s="284">
        <v>1.5</v>
      </c>
      <c r="F148" s="96">
        <f t="shared" si="13"/>
        <v>4070</v>
      </c>
      <c r="G148" s="1127">
        <v>20</v>
      </c>
      <c r="H148" s="596">
        <v>3</v>
      </c>
      <c r="I148" s="589"/>
      <c r="J148" s="594" t="s">
        <v>2631</v>
      </c>
      <c r="K148" s="591"/>
      <c r="L148" s="591"/>
      <c r="M148" s="591"/>
      <c r="N148" s="591"/>
      <c r="O148" s="591"/>
      <c r="P148" s="591"/>
      <c r="Q148" s="591"/>
      <c r="R148" s="591"/>
      <c r="S148" s="591"/>
      <c r="T148" s="591"/>
    </row>
    <row r="149" spans="2:20" s="592" customFormat="1" ht="45" customHeight="1" x14ac:dyDescent="0.25">
      <c r="B149" s="695">
        <v>146</v>
      </c>
      <c r="C149" s="186" t="s">
        <v>3270</v>
      </c>
      <c r="D149" s="96">
        <f t="shared" si="12"/>
        <v>611</v>
      </c>
      <c r="E149" s="1127">
        <v>3</v>
      </c>
      <c r="F149" s="96">
        <f t="shared" si="13"/>
        <v>6105</v>
      </c>
      <c r="G149" s="1127">
        <v>30</v>
      </c>
      <c r="H149" s="596">
        <v>3</v>
      </c>
      <c r="I149" s="589"/>
      <c r="J149" s="594" t="s">
        <v>2631</v>
      </c>
      <c r="K149" s="591"/>
      <c r="L149" s="591"/>
      <c r="M149" s="591"/>
      <c r="N149" s="591"/>
      <c r="O149" s="591"/>
      <c r="P149" s="591"/>
      <c r="Q149" s="591"/>
      <c r="R149" s="591"/>
      <c r="S149" s="591"/>
      <c r="T149" s="591"/>
    </row>
    <row r="150" spans="2:20" s="592" customFormat="1" ht="45.6" customHeight="1" x14ac:dyDescent="0.25">
      <c r="B150" s="687" t="s">
        <v>2724</v>
      </c>
      <c r="C150" s="186" t="s">
        <v>2725</v>
      </c>
      <c r="D150" s="96">
        <f t="shared" si="12"/>
        <v>305</v>
      </c>
      <c r="E150" s="284">
        <v>1.5</v>
      </c>
      <c r="F150" s="96">
        <f t="shared" si="13"/>
        <v>2035</v>
      </c>
      <c r="G150" s="1127">
        <v>10</v>
      </c>
      <c r="H150" s="595" t="s">
        <v>62</v>
      </c>
      <c r="I150" s="589"/>
      <c r="J150" s="594" t="s">
        <v>2631</v>
      </c>
      <c r="K150" s="591"/>
      <c r="L150" s="591"/>
      <c r="M150" s="591"/>
      <c r="N150" s="591"/>
      <c r="O150" s="591"/>
      <c r="P150" s="591"/>
      <c r="Q150" s="591"/>
      <c r="R150" s="591"/>
      <c r="S150" s="591"/>
      <c r="T150" s="591"/>
    </row>
    <row r="151" spans="2:20" s="592" customFormat="1" ht="126.75" customHeight="1" x14ac:dyDescent="0.25">
      <c r="B151" s="696">
        <v>147</v>
      </c>
      <c r="C151" s="572" t="s">
        <v>2726</v>
      </c>
      <c r="D151" s="96">
        <f t="shared" si="12"/>
        <v>2442</v>
      </c>
      <c r="E151" s="1127">
        <v>12</v>
      </c>
      <c r="F151" s="96">
        <f t="shared" si="13"/>
        <v>12211</v>
      </c>
      <c r="G151" s="1127">
        <v>60</v>
      </c>
      <c r="H151" s="596">
        <v>4</v>
      </c>
      <c r="I151" s="589"/>
      <c r="J151" s="594" t="s">
        <v>2631</v>
      </c>
      <c r="K151" s="591"/>
      <c r="L151" s="591"/>
      <c r="M151" s="591"/>
      <c r="N151" s="591"/>
      <c r="O151" s="591"/>
      <c r="P151" s="591"/>
      <c r="Q151" s="591"/>
      <c r="R151" s="591"/>
      <c r="S151" s="591"/>
      <c r="T151" s="591"/>
    </row>
    <row r="152" spans="2:20" s="592" customFormat="1" ht="109.95" customHeight="1" x14ac:dyDescent="0.25">
      <c r="B152" s="687" t="s">
        <v>799</v>
      </c>
      <c r="C152" s="186" t="s">
        <v>2727</v>
      </c>
      <c r="D152" s="96">
        <f t="shared" si="12"/>
        <v>2442</v>
      </c>
      <c r="E152" s="1127">
        <v>12</v>
      </c>
      <c r="F152" s="96">
        <f t="shared" si="13"/>
        <v>12211</v>
      </c>
      <c r="G152" s="1127">
        <v>60</v>
      </c>
      <c r="H152" s="596">
        <v>4</v>
      </c>
      <c r="I152" s="589"/>
      <c r="J152" s="594" t="s">
        <v>2631</v>
      </c>
      <c r="K152" s="591"/>
      <c r="L152" s="591"/>
      <c r="M152" s="591"/>
      <c r="N152" s="591"/>
      <c r="O152" s="591"/>
      <c r="P152" s="591"/>
      <c r="Q152" s="591"/>
      <c r="R152" s="591"/>
      <c r="S152" s="591"/>
      <c r="T152" s="591"/>
    </row>
    <row r="153" spans="2:20" s="592" customFormat="1" ht="72" customHeight="1" x14ac:dyDescent="0.25">
      <c r="B153" s="695" t="s">
        <v>2288</v>
      </c>
      <c r="C153" s="186" t="s">
        <v>2728</v>
      </c>
      <c r="D153" s="96">
        <f t="shared" si="12"/>
        <v>611</v>
      </c>
      <c r="E153" s="1127">
        <v>3</v>
      </c>
      <c r="F153" s="96">
        <f t="shared" si="13"/>
        <v>4070</v>
      </c>
      <c r="G153" s="1127">
        <v>20</v>
      </c>
      <c r="H153" s="596">
        <v>3</v>
      </c>
      <c r="I153" s="589"/>
      <c r="J153" s="594" t="s">
        <v>2631</v>
      </c>
      <c r="K153" s="591"/>
      <c r="L153" s="591"/>
      <c r="M153" s="591"/>
      <c r="N153" s="591"/>
      <c r="O153" s="591"/>
      <c r="P153" s="591"/>
      <c r="Q153" s="591"/>
      <c r="R153" s="591"/>
      <c r="S153" s="591"/>
      <c r="T153" s="591"/>
    </row>
    <row r="154" spans="2:20" s="592" customFormat="1" ht="102.75" customHeight="1" x14ac:dyDescent="0.25">
      <c r="B154" s="687" t="s">
        <v>2729</v>
      </c>
      <c r="C154" s="572" t="s">
        <v>2730</v>
      </c>
      <c r="D154" s="96">
        <f t="shared" si="12"/>
        <v>611</v>
      </c>
      <c r="E154" s="1127">
        <v>3</v>
      </c>
      <c r="F154" s="96">
        <f t="shared" si="13"/>
        <v>4070</v>
      </c>
      <c r="G154" s="1127">
        <v>20</v>
      </c>
      <c r="H154" s="597">
        <v>3</v>
      </c>
      <c r="I154" s="589"/>
      <c r="J154" s="594" t="s">
        <v>2631</v>
      </c>
      <c r="K154" s="591"/>
      <c r="L154" s="591"/>
      <c r="M154" s="591"/>
      <c r="N154" s="591"/>
      <c r="O154" s="591"/>
      <c r="P154" s="591"/>
      <c r="Q154" s="591"/>
      <c r="R154" s="591"/>
      <c r="S154" s="591"/>
      <c r="T154" s="591"/>
    </row>
    <row r="155" spans="2:20" s="557" customFormat="1" ht="19.95" customHeight="1" x14ac:dyDescent="0.3">
      <c r="B155" s="962" t="s">
        <v>2731</v>
      </c>
      <c r="C155" s="963"/>
      <c r="D155" s="963"/>
      <c r="E155" s="963"/>
      <c r="F155" s="963"/>
      <c r="G155" s="963"/>
      <c r="H155" s="964"/>
      <c r="I155" s="552"/>
      <c r="J155" s="555" t="s">
        <v>2631</v>
      </c>
      <c r="K155" s="556"/>
      <c r="L155" s="556"/>
      <c r="M155" s="556"/>
      <c r="N155" s="556"/>
      <c r="O155" s="556"/>
      <c r="P155" s="556"/>
      <c r="Q155" s="556"/>
      <c r="R155" s="556"/>
      <c r="S155" s="556"/>
      <c r="T155" s="556"/>
    </row>
    <row r="156" spans="2:20" s="557" customFormat="1" ht="19.95" customHeight="1" x14ac:dyDescent="0.3">
      <c r="B156" s="1112" t="s">
        <v>2656</v>
      </c>
      <c r="C156" s="1113"/>
      <c r="D156" s="1113"/>
      <c r="E156" s="1113"/>
      <c r="F156" s="1113"/>
      <c r="G156" s="1114"/>
      <c r="H156" s="1115" t="s">
        <v>2732</v>
      </c>
      <c r="I156" s="552"/>
      <c r="J156" s="555" t="s">
        <v>2631</v>
      </c>
      <c r="K156" s="556"/>
      <c r="L156" s="556"/>
      <c r="M156" s="556"/>
      <c r="N156" s="556"/>
      <c r="O156" s="556"/>
      <c r="P156" s="556"/>
      <c r="Q156" s="556"/>
      <c r="R156" s="556"/>
      <c r="S156" s="556"/>
      <c r="T156" s="556"/>
    </row>
    <row r="157" spans="2:20" x14ac:dyDescent="0.25">
      <c r="B157" s="698" t="s">
        <v>20</v>
      </c>
      <c r="C157" s="699" t="s">
        <v>2733</v>
      </c>
      <c r="D157" s="96">
        <f>IF(E157="","",IFERROR(ROUND(E157*PenaltyUnit,0), E157))</f>
        <v>254</v>
      </c>
      <c r="E157" s="100">
        <v>1.25</v>
      </c>
      <c r="F157" s="96">
        <f t="shared" ref="F157:F188" si="14">IF(G157="","",IFERROR(ROUND(G157*PenaltyUnit,0), "N/A"))</f>
        <v>2035</v>
      </c>
      <c r="G157" s="1127">
        <v>10</v>
      </c>
      <c r="H157" s="700">
        <v>2</v>
      </c>
      <c r="I157" s="547"/>
      <c r="J157" s="548" t="s">
        <v>2631</v>
      </c>
    </row>
    <row r="158" spans="2:20" x14ac:dyDescent="0.25">
      <c r="B158" s="686" t="s">
        <v>21</v>
      </c>
      <c r="C158" s="186" t="s">
        <v>2734</v>
      </c>
      <c r="D158" s="96">
        <f>IF(E158="","",IFERROR(ROUND(E158*PenaltyUnit,0), E158))</f>
        <v>254</v>
      </c>
      <c r="E158" s="84">
        <v>1.25</v>
      </c>
      <c r="F158" s="96">
        <f t="shared" si="14"/>
        <v>2035</v>
      </c>
      <c r="G158" s="1127">
        <v>10</v>
      </c>
      <c r="H158" s="561">
        <v>2</v>
      </c>
      <c r="I158" s="547"/>
      <c r="J158" s="548" t="s">
        <v>2631</v>
      </c>
    </row>
    <row r="159" spans="2:20" x14ac:dyDescent="0.25">
      <c r="B159" s="686" t="s">
        <v>22</v>
      </c>
      <c r="C159" s="186" t="s">
        <v>2735</v>
      </c>
      <c r="D159" s="560" t="s">
        <v>62</v>
      </c>
      <c r="E159" s="100" t="s">
        <v>62</v>
      </c>
      <c r="F159" s="96">
        <f t="shared" si="14"/>
        <v>2035</v>
      </c>
      <c r="G159" s="1127">
        <v>10</v>
      </c>
      <c r="H159" s="562" t="s">
        <v>62</v>
      </c>
      <c r="I159" s="547"/>
      <c r="J159" s="548"/>
    </row>
    <row r="160" spans="2:20" x14ac:dyDescent="0.25">
      <c r="B160" s="686" t="s">
        <v>2650</v>
      </c>
      <c r="C160" s="186" t="s">
        <v>2736</v>
      </c>
      <c r="D160" s="96">
        <f>IF(E160="","",IFERROR(ROUND(E160*PenaltyUnit,0), E160))</f>
        <v>254</v>
      </c>
      <c r="E160" s="84">
        <v>1.25</v>
      </c>
      <c r="F160" s="96">
        <f t="shared" si="14"/>
        <v>2035</v>
      </c>
      <c r="G160" s="1127">
        <v>10</v>
      </c>
      <c r="H160" s="561">
        <v>2</v>
      </c>
      <c r="I160" s="547"/>
      <c r="J160" s="548" t="s">
        <v>2631</v>
      </c>
    </row>
    <row r="161" spans="2:10" x14ac:dyDescent="0.25">
      <c r="B161" s="686" t="s">
        <v>427</v>
      </c>
      <c r="C161" s="186" t="s">
        <v>2737</v>
      </c>
      <c r="D161" s="560" t="s">
        <v>62</v>
      </c>
      <c r="E161" s="100" t="s">
        <v>62</v>
      </c>
      <c r="F161" s="96">
        <f t="shared" si="14"/>
        <v>2035</v>
      </c>
      <c r="G161" s="1127">
        <v>10</v>
      </c>
      <c r="H161" s="562" t="s">
        <v>62</v>
      </c>
      <c r="I161" s="547"/>
      <c r="J161" s="548"/>
    </row>
    <row r="162" spans="2:10" x14ac:dyDescent="0.25">
      <c r="B162" s="686" t="s">
        <v>1685</v>
      </c>
      <c r="C162" s="186" t="s">
        <v>2738</v>
      </c>
      <c r="D162" s="96">
        <f>IF(E162="","",IFERROR(ROUND(E162*PenaltyUnit,0), E162))</f>
        <v>254</v>
      </c>
      <c r="E162" s="84">
        <v>1.25</v>
      </c>
      <c r="F162" s="96">
        <f t="shared" si="14"/>
        <v>2035</v>
      </c>
      <c r="G162" s="1127">
        <v>10</v>
      </c>
      <c r="H162" s="561" t="s">
        <v>62</v>
      </c>
      <c r="I162" s="547"/>
      <c r="J162" s="548" t="s">
        <v>2631</v>
      </c>
    </row>
    <row r="163" spans="2:10" x14ac:dyDescent="0.25">
      <c r="B163" s="686" t="s">
        <v>1653</v>
      </c>
      <c r="C163" s="186" t="s">
        <v>2739</v>
      </c>
      <c r="D163" s="96">
        <f>IF(E163="","",IFERROR(ROUND(E163*PenaltyUnit,0), E163))</f>
        <v>305</v>
      </c>
      <c r="E163" s="100">
        <v>1.5</v>
      </c>
      <c r="F163" s="96">
        <f t="shared" si="14"/>
        <v>4070</v>
      </c>
      <c r="G163" s="1127">
        <v>20</v>
      </c>
      <c r="H163" s="561">
        <v>2</v>
      </c>
      <c r="I163" s="547"/>
      <c r="J163" s="548" t="s">
        <v>2631</v>
      </c>
    </row>
    <row r="164" spans="2:10" x14ac:dyDescent="0.25">
      <c r="B164" s="686" t="s">
        <v>1654</v>
      </c>
      <c r="C164" s="186" t="s">
        <v>2740</v>
      </c>
      <c r="D164" s="96">
        <f>IF(E164="","",IFERROR(ROUND(E164*PenaltyUnit,0), E164))</f>
        <v>305</v>
      </c>
      <c r="E164" s="100">
        <v>1.5</v>
      </c>
      <c r="F164" s="96">
        <f t="shared" si="14"/>
        <v>4070</v>
      </c>
      <c r="G164" s="1127">
        <v>20</v>
      </c>
      <c r="H164" s="561">
        <v>2</v>
      </c>
      <c r="I164" s="547"/>
      <c r="J164" s="548" t="s">
        <v>2631</v>
      </c>
    </row>
    <row r="165" spans="2:10" x14ac:dyDescent="0.25">
      <c r="B165" s="686" t="s">
        <v>2046</v>
      </c>
      <c r="C165" s="186" t="s">
        <v>2741</v>
      </c>
      <c r="D165" s="96">
        <f>IF(E165="","",IFERROR(ROUND(E165*PenaltyUnit,0), E165))</f>
        <v>305</v>
      </c>
      <c r="E165" s="84">
        <v>1.5</v>
      </c>
      <c r="F165" s="96">
        <f t="shared" si="14"/>
        <v>4070</v>
      </c>
      <c r="G165" s="1127">
        <v>20</v>
      </c>
      <c r="H165" s="561"/>
      <c r="I165" s="547"/>
      <c r="J165" s="548" t="s">
        <v>2631</v>
      </c>
    </row>
    <row r="166" spans="2:10" x14ac:dyDescent="0.25">
      <c r="B166" s="686" t="s">
        <v>2049</v>
      </c>
      <c r="C166" s="186" t="s">
        <v>2742</v>
      </c>
      <c r="D166" s="560" t="s">
        <v>62</v>
      </c>
      <c r="E166" s="100" t="s">
        <v>62</v>
      </c>
      <c r="F166" s="96">
        <f t="shared" si="14"/>
        <v>4070</v>
      </c>
      <c r="G166" s="1127">
        <v>20</v>
      </c>
      <c r="H166" s="562" t="s">
        <v>62</v>
      </c>
      <c r="I166" s="547"/>
      <c r="J166" s="548"/>
    </row>
    <row r="167" spans="2:10" x14ac:dyDescent="0.25">
      <c r="B167" s="686" t="s">
        <v>2052</v>
      </c>
      <c r="C167" s="186" t="s">
        <v>2743</v>
      </c>
      <c r="D167" s="96">
        <f>IF(E167="","",IFERROR(ROUND(E167*PenaltyUnit,0), E167))</f>
        <v>305</v>
      </c>
      <c r="E167" s="84">
        <v>1.5</v>
      </c>
      <c r="F167" s="96">
        <f t="shared" si="14"/>
        <v>4070</v>
      </c>
      <c r="G167" s="1127">
        <v>20</v>
      </c>
      <c r="H167" s="561">
        <v>2</v>
      </c>
      <c r="I167" s="547"/>
      <c r="J167" s="548" t="s">
        <v>2631</v>
      </c>
    </row>
    <row r="168" spans="2:10" x14ac:dyDescent="0.25">
      <c r="B168" s="686" t="s">
        <v>2744</v>
      </c>
      <c r="C168" s="186" t="s">
        <v>2745</v>
      </c>
      <c r="D168" s="560" t="s">
        <v>62</v>
      </c>
      <c r="E168" s="100" t="s">
        <v>62</v>
      </c>
      <c r="F168" s="96">
        <f t="shared" si="14"/>
        <v>4070</v>
      </c>
      <c r="G168" s="1127">
        <v>20</v>
      </c>
      <c r="H168" s="562" t="s">
        <v>62</v>
      </c>
      <c r="I168" s="547"/>
      <c r="J168" s="548"/>
    </row>
    <row r="169" spans="2:10" x14ac:dyDescent="0.25">
      <c r="B169" s="686" t="s">
        <v>2746</v>
      </c>
      <c r="C169" s="186" t="s">
        <v>2747</v>
      </c>
      <c r="D169" s="560" t="s">
        <v>62</v>
      </c>
      <c r="E169" s="84" t="s">
        <v>62</v>
      </c>
      <c r="F169" s="96">
        <f t="shared" si="14"/>
        <v>4070</v>
      </c>
      <c r="G169" s="1127">
        <v>20</v>
      </c>
      <c r="H169" s="562" t="s">
        <v>62</v>
      </c>
      <c r="I169" s="547"/>
      <c r="J169" s="548"/>
    </row>
    <row r="170" spans="2:10" x14ac:dyDescent="0.25">
      <c r="B170" s="686" t="s">
        <v>2748</v>
      </c>
      <c r="C170" s="186" t="s">
        <v>2749</v>
      </c>
      <c r="D170" s="560" t="s">
        <v>62</v>
      </c>
      <c r="E170" s="100" t="s">
        <v>62</v>
      </c>
      <c r="F170" s="96">
        <f t="shared" si="14"/>
        <v>4070</v>
      </c>
      <c r="G170" s="1127">
        <v>20</v>
      </c>
      <c r="H170" s="562" t="s">
        <v>62</v>
      </c>
      <c r="I170" s="547"/>
      <c r="J170" s="548"/>
    </row>
    <row r="171" spans="2:10" x14ac:dyDescent="0.25">
      <c r="B171" s="689" t="s">
        <v>3297</v>
      </c>
      <c r="C171" s="186" t="s">
        <v>2750</v>
      </c>
      <c r="D171" s="96">
        <f>IF(E171="","",IFERROR(ROUND(E171*PenaltyUnit,0), E171))</f>
        <v>305</v>
      </c>
      <c r="E171" s="100">
        <v>1.5</v>
      </c>
      <c r="F171" s="96">
        <f t="shared" si="14"/>
        <v>4070</v>
      </c>
      <c r="G171" s="1127">
        <v>20</v>
      </c>
      <c r="H171" s="561" t="s">
        <v>62</v>
      </c>
      <c r="I171" s="547"/>
      <c r="J171" s="548" t="s">
        <v>2631</v>
      </c>
    </row>
    <row r="172" spans="2:10" x14ac:dyDescent="0.25">
      <c r="B172" s="689" t="s">
        <v>2751</v>
      </c>
      <c r="C172" s="186" t="s">
        <v>2752</v>
      </c>
      <c r="D172" s="96">
        <f>IF(E172="","",IFERROR(ROUND(E172*PenaltyUnit,0), E172))</f>
        <v>305</v>
      </c>
      <c r="E172" s="84">
        <v>1.5</v>
      </c>
      <c r="F172" s="96">
        <f t="shared" si="14"/>
        <v>4070</v>
      </c>
      <c r="G172" s="1127">
        <v>20</v>
      </c>
      <c r="H172" s="561" t="s">
        <v>62</v>
      </c>
      <c r="I172" s="547"/>
      <c r="J172" s="548" t="s">
        <v>2631</v>
      </c>
    </row>
    <row r="173" spans="2:10" x14ac:dyDescent="0.25">
      <c r="B173" s="689" t="s">
        <v>3298</v>
      </c>
      <c r="C173" s="186" t="s">
        <v>2753</v>
      </c>
      <c r="D173" s="96">
        <f>IF(E173="","",IFERROR(ROUND(E173*PenaltyUnit,0), E173))</f>
        <v>305</v>
      </c>
      <c r="E173" s="100">
        <v>1.5</v>
      </c>
      <c r="F173" s="96">
        <f t="shared" si="14"/>
        <v>4070</v>
      </c>
      <c r="G173" s="1127">
        <v>20</v>
      </c>
      <c r="H173" s="561" t="s">
        <v>62</v>
      </c>
      <c r="I173" s="547"/>
      <c r="J173" s="548" t="s">
        <v>2631</v>
      </c>
    </row>
    <row r="174" spans="2:10" x14ac:dyDescent="0.25">
      <c r="B174" s="689" t="s">
        <v>2754</v>
      </c>
      <c r="C174" s="186" t="s">
        <v>2755</v>
      </c>
      <c r="D174" s="96">
        <f>IF(E174="","",IFERROR(ROUND(E174*PenaltyUnit,0), E174))</f>
        <v>305</v>
      </c>
      <c r="E174" s="84">
        <v>1.5</v>
      </c>
      <c r="F174" s="96">
        <f t="shared" si="14"/>
        <v>4070</v>
      </c>
      <c r="G174" s="1127">
        <v>20</v>
      </c>
      <c r="H174" s="561" t="s">
        <v>62</v>
      </c>
      <c r="I174" s="547"/>
      <c r="J174" s="548" t="s">
        <v>2631</v>
      </c>
    </row>
    <row r="175" spans="2:10" x14ac:dyDescent="0.25">
      <c r="B175" s="689" t="s">
        <v>2756</v>
      </c>
      <c r="C175" s="186" t="s">
        <v>2757</v>
      </c>
      <c r="D175" s="96">
        <f>IF(E175="","",IFERROR(ROUND(E175*PenaltyUnit,0), E175))</f>
        <v>305</v>
      </c>
      <c r="E175" s="100">
        <v>1.5</v>
      </c>
      <c r="F175" s="96">
        <f t="shared" si="14"/>
        <v>4070</v>
      </c>
      <c r="G175" s="1127">
        <v>20</v>
      </c>
      <c r="H175" s="561" t="s">
        <v>62</v>
      </c>
      <c r="I175" s="547"/>
      <c r="J175" s="548" t="s">
        <v>2631</v>
      </c>
    </row>
    <row r="176" spans="2:10" x14ac:dyDescent="0.25">
      <c r="B176" s="689">
        <v>24</v>
      </c>
      <c r="C176" s="186" t="s">
        <v>2758</v>
      </c>
      <c r="D176" s="560" t="s">
        <v>62</v>
      </c>
      <c r="E176" s="84" t="s">
        <v>62</v>
      </c>
      <c r="F176" s="96">
        <f t="shared" si="14"/>
        <v>4070</v>
      </c>
      <c r="G176" s="1127">
        <v>20</v>
      </c>
      <c r="H176" s="562" t="s">
        <v>62</v>
      </c>
      <c r="I176" s="547"/>
      <c r="J176" s="548"/>
    </row>
    <row r="177" spans="2:10" x14ac:dyDescent="0.25">
      <c r="B177" s="686" t="s">
        <v>2106</v>
      </c>
      <c r="C177" s="186" t="s">
        <v>2759</v>
      </c>
      <c r="D177" s="96">
        <f>IF(E177="","",IFERROR(ROUND(E177*PenaltyUnit,0), E177))</f>
        <v>305</v>
      </c>
      <c r="E177" s="100">
        <v>1.5</v>
      </c>
      <c r="F177" s="96">
        <f t="shared" si="14"/>
        <v>4070</v>
      </c>
      <c r="G177" s="1127">
        <v>20</v>
      </c>
      <c r="H177" s="561" t="s">
        <v>62</v>
      </c>
      <c r="I177" s="547"/>
      <c r="J177" s="548" t="s">
        <v>2631</v>
      </c>
    </row>
    <row r="178" spans="2:10" x14ac:dyDescent="0.25">
      <c r="B178" s="686" t="s">
        <v>2109</v>
      </c>
      <c r="C178" s="186" t="s">
        <v>2760</v>
      </c>
      <c r="D178" s="96">
        <f>IF(E178="","",IFERROR(ROUND(E178*PenaltyUnit,0), E178))</f>
        <v>305</v>
      </c>
      <c r="E178" s="100">
        <v>1.5</v>
      </c>
      <c r="F178" s="96">
        <f t="shared" si="14"/>
        <v>4070</v>
      </c>
      <c r="G178" s="1127">
        <v>20</v>
      </c>
      <c r="H178" s="561" t="s">
        <v>62</v>
      </c>
      <c r="I178" s="547"/>
      <c r="J178" s="548" t="s">
        <v>2631</v>
      </c>
    </row>
    <row r="179" spans="2:10" x14ac:dyDescent="0.25">
      <c r="B179" s="686" t="s">
        <v>3296</v>
      </c>
      <c r="C179" s="186" t="s">
        <v>2761</v>
      </c>
      <c r="D179" s="96">
        <f>IF(E179="","",IFERROR(ROUND(E179*PenaltyUnit,0), E179))</f>
        <v>305</v>
      </c>
      <c r="E179" s="84">
        <v>1.5</v>
      </c>
      <c r="F179" s="96">
        <f t="shared" si="14"/>
        <v>4070</v>
      </c>
      <c r="G179" s="1127">
        <v>20</v>
      </c>
      <c r="H179" s="561" t="s">
        <v>62</v>
      </c>
      <c r="I179" s="547"/>
      <c r="J179" s="548" t="s">
        <v>2631</v>
      </c>
    </row>
    <row r="180" spans="2:10" x14ac:dyDescent="0.25">
      <c r="B180" s="686" t="s">
        <v>2762</v>
      </c>
      <c r="C180" s="186" t="s">
        <v>2763</v>
      </c>
      <c r="D180" s="560" t="s">
        <v>62</v>
      </c>
      <c r="E180" s="100" t="s">
        <v>62</v>
      </c>
      <c r="F180" s="96">
        <f t="shared" si="14"/>
        <v>4070</v>
      </c>
      <c r="G180" s="1127">
        <v>20</v>
      </c>
      <c r="H180" s="562" t="s">
        <v>62</v>
      </c>
      <c r="I180" s="547"/>
      <c r="J180" s="548"/>
    </row>
    <row r="181" spans="2:10" x14ac:dyDescent="0.25">
      <c r="B181" s="686" t="s">
        <v>2764</v>
      </c>
      <c r="C181" s="186" t="s">
        <v>2765</v>
      </c>
      <c r="D181" s="96">
        <f>IF(E181="","",IFERROR(ROUND(E181*PenaltyUnit,0), E181))</f>
        <v>305</v>
      </c>
      <c r="E181" s="84">
        <v>1.5</v>
      </c>
      <c r="F181" s="96">
        <f t="shared" si="14"/>
        <v>4070</v>
      </c>
      <c r="G181" s="1127">
        <v>20</v>
      </c>
      <c r="H181" s="561" t="s">
        <v>62</v>
      </c>
      <c r="I181" s="547"/>
      <c r="J181" s="548" t="s">
        <v>2631</v>
      </c>
    </row>
    <row r="182" spans="2:10" x14ac:dyDescent="0.25">
      <c r="B182" s="686" t="s">
        <v>2766</v>
      </c>
      <c r="C182" s="186" t="s">
        <v>2767</v>
      </c>
      <c r="D182" s="560" t="s">
        <v>62</v>
      </c>
      <c r="E182" s="100" t="s">
        <v>62</v>
      </c>
      <c r="F182" s="96">
        <f t="shared" si="14"/>
        <v>4070</v>
      </c>
      <c r="G182" s="1127">
        <v>20</v>
      </c>
      <c r="H182" s="562" t="s">
        <v>62</v>
      </c>
      <c r="I182" s="547"/>
      <c r="J182" s="548"/>
    </row>
    <row r="183" spans="2:10" x14ac:dyDescent="0.25">
      <c r="B183" s="686" t="s">
        <v>1384</v>
      </c>
      <c r="C183" s="186" t="s">
        <v>2768</v>
      </c>
      <c r="D183" s="560" t="s">
        <v>62</v>
      </c>
      <c r="E183" s="84" t="s">
        <v>62</v>
      </c>
      <c r="F183" s="96">
        <f t="shared" si="14"/>
        <v>4070</v>
      </c>
      <c r="G183" s="1127">
        <v>20</v>
      </c>
      <c r="H183" s="562" t="s">
        <v>62</v>
      </c>
      <c r="I183" s="547"/>
      <c r="J183" s="548"/>
    </row>
    <row r="184" spans="2:10" x14ac:dyDescent="0.25">
      <c r="B184" s="686">
        <v>29</v>
      </c>
      <c r="C184" s="186" t="s">
        <v>2769</v>
      </c>
      <c r="D184" s="96">
        <f>IF(E184="","",IFERROR(ROUND(E184*PenaltyUnit,0), E184))</f>
        <v>305</v>
      </c>
      <c r="E184" s="100">
        <v>1.5</v>
      </c>
      <c r="F184" s="96">
        <f t="shared" si="14"/>
        <v>4070</v>
      </c>
      <c r="G184" s="1127">
        <v>20</v>
      </c>
      <c r="H184" s="561" t="s">
        <v>62</v>
      </c>
      <c r="I184" s="547"/>
      <c r="J184" s="548" t="s">
        <v>2631</v>
      </c>
    </row>
    <row r="185" spans="2:10" x14ac:dyDescent="0.25">
      <c r="B185" s="686" t="s">
        <v>1601</v>
      </c>
      <c r="C185" s="186" t="s">
        <v>2770</v>
      </c>
      <c r="D185" s="560" t="s">
        <v>62</v>
      </c>
      <c r="E185" s="100" t="s">
        <v>62</v>
      </c>
      <c r="F185" s="96">
        <f t="shared" si="14"/>
        <v>4070</v>
      </c>
      <c r="G185" s="1127">
        <v>20</v>
      </c>
      <c r="H185" s="561">
        <v>2</v>
      </c>
      <c r="I185" s="547"/>
      <c r="J185" s="548"/>
    </row>
    <row r="186" spans="2:10" x14ac:dyDescent="0.25">
      <c r="B186" s="686" t="s">
        <v>2771</v>
      </c>
      <c r="C186" s="186" t="s">
        <v>2772</v>
      </c>
      <c r="D186" s="560" t="s">
        <v>62</v>
      </c>
      <c r="E186" s="84" t="s">
        <v>62</v>
      </c>
      <c r="F186" s="96">
        <f t="shared" si="14"/>
        <v>4070</v>
      </c>
      <c r="G186" s="1127">
        <v>20</v>
      </c>
      <c r="H186" s="562" t="s">
        <v>62</v>
      </c>
      <c r="I186" s="547"/>
      <c r="J186" s="548"/>
    </row>
    <row r="187" spans="2:10" x14ac:dyDescent="0.25">
      <c r="B187" s="686" t="s">
        <v>2773</v>
      </c>
      <c r="C187" s="186" t="s">
        <v>2774</v>
      </c>
      <c r="D187" s="560" t="s">
        <v>62</v>
      </c>
      <c r="E187" s="100" t="s">
        <v>62</v>
      </c>
      <c r="F187" s="96">
        <f t="shared" si="14"/>
        <v>4070</v>
      </c>
      <c r="G187" s="1127">
        <v>20</v>
      </c>
      <c r="H187" s="562" t="s">
        <v>62</v>
      </c>
      <c r="I187" s="547"/>
      <c r="J187" s="548"/>
    </row>
    <row r="188" spans="2:10" ht="15" customHeight="1" x14ac:dyDescent="0.25">
      <c r="B188" s="686" t="s">
        <v>2775</v>
      </c>
      <c r="C188" s="186" t="s">
        <v>2776</v>
      </c>
      <c r="D188" s="560" t="s">
        <v>62</v>
      </c>
      <c r="E188" s="84" t="s">
        <v>62</v>
      </c>
      <c r="F188" s="96">
        <f t="shared" si="14"/>
        <v>2035</v>
      </c>
      <c r="G188" s="1127">
        <v>10</v>
      </c>
      <c r="H188" s="562" t="s">
        <v>62</v>
      </c>
      <c r="I188" s="547"/>
      <c r="J188" s="548"/>
    </row>
    <row r="189" spans="2:10" x14ac:dyDescent="0.25">
      <c r="B189" s="686" t="s">
        <v>2777</v>
      </c>
      <c r="C189" s="186" t="s">
        <v>2778</v>
      </c>
      <c r="D189" s="560" t="s">
        <v>62</v>
      </c>
      <c r="E189" s="100" t="s">
        <v>62</v>
      </c>
      <c r="F189" s="96">
        <f t="shared" ref="F189:F211" si="15">IF(G189="","",IFERROR(ROUND(G189*PenaltyUnit,0), "N/A"))</f>
        <v>2035</v>
      </c>
      <c r="G189" s="1127">
        <v>10</v>
      </c>
      <c r="H189" s="562" t="s">
        <v>62</v>
      </c>
      <c r="I189" s="547"/>
      <c r="J189" s="548"/>
    </row>
    <row r="190" spans="2:10" x14ac:dyDescent="0.25">
      <c r="B190" s="686" t="s">
        <v>2779</v>
      </c>
      <c r="C190" s="186" t="s">
        <v>2780</v>
      </c>
      <c r="D190" s="560" t="s">
        <v>62</v>
      </c>
      <c r="E190" s="84" t="s">
        <v>62</v>
      </c>
      <c r="F190" s="96">
        <f t="shared" si="15"/>
        <v>2035</v>
      </c>
      <c r="G190" s="1127">
        <v>10</v>
      </c>
      <c r="H190" s="562" t="s">
        <v>62</v>
      </c>
      <c r="I190" s="547"/>
      <c r="J190" s="548"/>
    </row>
    <row r="191" spans="2:10" x14ac:dyDescent="0.25">
      <c r="B191" s="686" t="s">
        <v>2781</v>
      </c>
      <c r="C191" s="186" t="s">
        <v>2782</v>
      </c>
      <c r="D191" s="560" t="s">
        <v>62</v>
      </c>
      <c r="E191" s="100" t="s">
        <v>62</v>
      </c>
      <c r="F191" s="96">
        <f t="shared" si="15"/>
        <v>2035</v>
      </c>
      <c r="G191" s="1127">
        <v>10</v>
      </c>
      <c r="H191" s="562" t="s">
        <v>62</v>
      </c>
      <c r="I191" s="547"/>
      <c r="J191" s="548"/>
    </row>
    <row r="192" spans="2:10" ht="26.4" x14ac:dyDescent="0.25">
      <c r="B192" s="686" t="s">
        <v>2783</v>
      </c>
      <c r="C192" s="186" t="s">
        <v>2784</v>
      </c>
      <c r="D192" s="560" t="s">
        <v>62</v>
      </c>
      <c r="E192" s="100" t="s">
        <v>62</v>
      </c>
      <c r="F192" s="96">
        <f t="shared" si="15"/>
        <v>2035</v>
      </c>
      <c r="G192" s="1127">
        <v>10</v>
      </c>
      <c r="H192" s="562" t="s">
        <v>62</v>
      </c>
      <c r="I192" s="547"/>
      <c r="J192" s="548"/>
    </row>
    <row r="193" spans="2:10" x14ac:dyDescent="0.25">
      <c r="B193" s="686" t="s">
        <v>2785</v>
      </c>
      <c r="C193" s="186" t="s">
        <v>2786</v>
      </c>
      <c r="D193" s="96">
        <f>IF(E193="","",IFERROR(ROUND(E193*PenaltyUnit,0), E193))</f>
        <v>305</v>
      </c>
      <c r="E193" s="84">
        <v>1.5</v>
      </c>
      <c r="F193" s="96">
        <f t="shared" si="15"/>
        <v>4070</v>
      </c>
      <c r="G193" s="1127">
        <v>20</v>
      </c>
      <c r="H193" s="561">
        <v>2</v>
      </c>
      <c r="I193" s="547"/>
      <c r="J193" s="548" t="s">
        <v>2631</v>
      </c>
    </row>
    <row r="194" spans="2:10" x14ac:dyDescent="0.25">
      <c r="B194" s="686" t="s">
        <v>2787</v>
      </c>
      <c r="C194" s="186" t="s">
        <v>2788</v>
      </c>
      <c r="D194" s="560" t="s">
        <v>62</v>
      </c>
      <c r="E194" s="100" t="s">
        <v>62</v>
      </c>
      <c r="F194" s="96">
        <f t="shared" si="15"/>
        <v>4070</v>
      </c>
      <c r="G194" s="1127">
        <v>20</v>
      </c>
      <c r="H194" s="562" t="s">
        <v>62</v>
      </c>
      <c r="I194" s="547"/>
      <c r="J194" s="548"/>
    </row>
    <row r="195" spans="2:10" x14ac:dyDescent="0.25">
      <c r="B195" s="686" t="s">
        <v>2789</v>
      </c>
      <c r="C195" s="186" t="s">
        <v>2790</v>
      </c>
      <c r="D195" s="560" t="s">
        <v>62</v>
      </c>
      <c r="E195" s="84" t="s">
        <v>62</v>
      </c>
      <c r="F195" s="96">
        <f t="shared" si="15"/>
        <v>4070</v>
      </c>
      <c r="G195" s="1127">
        <v>20</v>
      </c>
      <c r="H195" s="562" t="s">
        <v>62</v>
      </c>
      <c r="I195" s="547"/>
      <c r="J195" s="548"/>
    </row>
    <row r="196" spans="2:10" x14ac:dyDescent="0.25">
      <c r="B196" s="686" t="s">
        <v>2672</v>
      </c>
      <c r="C196" s="186" t="s">
        <v>2791</v>
      </c>
      <c r="D196" s="560" t="s">
        <v>62</v>
      </c>
      <c r="E196" s="100" t="s">
        <v>62</v>
      </c>
      <c r="F196" s="96">
        <f t="shared" si="15"/>
        <v>4070</v>
      </c>
      <c r="G196" s="1127">
        <v>20</v>
      </c>
      <c r="H196" s="562" t="s">
        <v>62</v>
      </c>
      <c r="I196" s="547"/>
      <c r="J196" s="548"/>
    </row>
    <row r="197" spans="2:10" ht="26.4" x14ac:dyDescent="0.25">
      <c r="B197" s="686" t="s">
        <v>235</v>
      </c>
      <c r="C197" s="186" t="s">
        <v>2792</v>
      </c>
      <c r="D197" s="560" t="s">
        <v>62</v>
      </c>
      <c r="E197" s="84" t="s">
        <v>62</v>
      </c>
      <c r="F197" s="96">
        <f t="shared" si="15"/>
        <v>4070</v>
      </c>
      <c r="G197" s="1127">
        <v>20</v>
      </c>
      <c r="H197" s="562" t="s">
        <v>62</v>
      </c>
      <c r="I197" s="547"/>
      <c r="J197" s="548"/>
    </row>
    <row r="198" spans="2:10" x14ac:dyDescent="0.25">
      <c r="B198" s="686" t="s">
        <v>1129</v>
      </c>
      <c r="C198" s="186" t="s">
        <v>2793</v>
      </c>
      <c r="D198" s="560" t="s">
        <v>62</v>
      </c>
      <c r="E198" s="100" t="s">
        <v>62</v>
      </c>
      <c r="F198" s="96">
        <f t="shared" si="15"/>
        <v>4070</v>
      </c>
      <c r="G198" s="1127">
        <v>20</v>
      </c>
      <c r="H198" s="562" t="s">
        <v>62</v>
      </c>
      <c r="I198" s="547"/>
      <c r="J198" s="548"/>
    </row>
    <row r="199" spans="2:10" x14ac:dyDescent="0.25">
      <c r="B199" s="686" t="s">
        <v>2794</v>
      </c>
      <c r="C199" s="186" t="s">
        <v>2795</v>
      </c>
      <c r="D199" s="560" t="s">
        <v>62</v>
      </c>
      <c r="E199" s="100" t="s">
        <v>62</v>
      </c>
      <c r="F199" s="96">
        <f t="shared" si="15"/>
        <v>2035</v>
      </c>
      <c r="G199" s="1127">
        <v>10</v>
      </c>
      <c r="H199" s="562" t="s">
        <v>62</v>
      </c>
      <c r="I199" s="547"/>
      <c r="J199" s="548"/>
    </row>
    <row r="200" spans="2:10" x14ac:dyDescent="0.25">
      <c r="B200" s="686" t="s">
        <v>3294</v>
      </c>
      <c r="C200" s="186" t="s">
        <v>2796</v>
      </c>
      <c r="D200" s="96">
        <f>IF(E200="","",IFERROR(ROUND(E200*PenaltyUnit,0), E200))</f>
        <v>305</v>
      </c>
      <c r="E200" s="84">
        <v>1.5</v>
      </c>
      <c r="F200" s="96">
        <f t="shared" si="15"/>
        <v>2035</v>
      </c>
      <c r="G200" s="1127">
        <v>10</v>
      </c>
      <c r="H200" s="561">
        <v>3</v>
      </c>
      <c r="I200" s="547"/>
      <c r="J200" s="548" t="s">
        <v>2631</v>
      </c>
    </row>
    <row r="201" spans="2:10" x14ac:dyDescent="0.25">
      <c r="B201" s="686" t="s">
        <v>2797</v>
      </c>
      <c r="C201" s="186" t="s">
        <v>2798</v>
      </c>
      <c r="D201" s="560" t="s">
        <v>62</v>
      </c>
      <c r="E201" s="100" t="s">
        <v>62</v>
      </c>
      <c r="F201" s="96">
        <f t="shared" si="15"/>
        <v>2035</v>
      </c>
      <c r="G201" s="1127">
        <v>10</v>
      </c>
      <c r="H201" s="562" t="s">
        <v>62</v>
      </c>
      <c r="I201" s="547"/>
      <c r="J201" s="548"/>
    </row>
    <row r="202" spans="2:10" x14ac:dyDescent="0.25">
      <c r="B202" s="686" t="s">
        <v>3295</v>
      </c>
      <c r="C202" s="186" t="s">
        <v>2799</v>
      </c>
      <c r="D202" s="96">
        <f>IF(E202="","",IFERROR(ROUND(E202*PenaltyUnit,0), E202))</f>
        <v>305</v>
      </c>
      <c r="E202" s="84">
        <v>1.5</v>
      </c>
      <c r="F202" s="96">
        <f t="shared" si="15"/>
        <v>2035</v>
      </c>
      <c r="G202" s="1127">
        <v>10</v>
      </c>
      <c r="H202" s="561" t="s">
        <v>62</v>
      </c>
      <c r="I202" s="547"/>
      <c r="J202" s="548" t="s">
        <v>2631</v>
      </c>
    </row>
    <row r="203" spans="2:10" x14ac:dyDescent="0.25">
      <c r="B203" s="686" t="s">
        <v>2800</v>
      </c>
      <c r="C203" s="186" t="s">
        <v>2801</v>
      </c>
      <c r="D203" s="560" t="s">
        <v>62</v>
      </c>
      <c r="E203" s="100" t="s">
        <v>62</v>
      </c>
      <c r="F203" s="96">
        <f t="shared" si="15"/>
        <v>2035</v>
      </c>
      <c r="G203" s="1127">
        <v>10</v>
      </c>
      <c r="H203" s="562" t="s">
        <v>62</v>
      </c>
      <c r="I203" s="547"/>
      <c r="J203" s="548"/>
    </row>
    <row r="204" spans="2:10" x14ac:dyDescent="0.25">
      <c r="B204" s="686" t="s">
        <v>2802</v>
      </c>
      <c r="C204" s="186" t="s">
        <v>2803</v>
      </c>
      <c r="D204" s="560" t="s">
        <v>62</v>
      </c>
      <c r="E204" s="84" t="s">
        <v>62</v>
      </c>
      <c r="F204" s="96">
        <f t="shared" si="15"/>
        <v>1018</v>
      </c>
      <c r="G204" s="1127">
        <v>5</v>
      </c>
      <c r="H204" s="562" t="s">
        <v>62</v>
      </c>
      <c r="I204" s="547"/>
      <c r="J204" s="548"/>
    </row>
    <row r="205" spans="2:10" x14ac:dyDescent="0.25">
      <c r="B205" s="686" t="s">
        <v>2804</v>
      </c>
      <c r="C205" s="186" t="s">
        <v>2805</v>
      </c>
      <c r="D205" s="560" t="s">
        <v>62</v>
      </c>
      <c r="E205" s="100" t="s">
        <v>62</v>
      </c>
      <c r="F205" s="96">
        <f t="shared" si="15"/>
        <v>1018</v>
      </c>
      <c r="G205" s="1127">
        <v>5</v>
      </c>
      <c r="H205" s="562" t="s">
        <v>62</v>
      </c>
      <c r="I205" s="547"/>
      <c r="J205" s="548"/>
    </row>
    <row r="206" spans="2:10" ht="15.6" customHeight="1" x14ac:dyDescent="0.25">
      <c r="B206" s="686" t="s">
        <v>2806</v>
      </c>
      <c r="C206" s="186" t="s">
        <v>2807</v>
      </c>
      <c r="D206" s="560" t="s">
        <v>62</v>
      </c>
      <c r="E206" s="100" t="s">
        <v>62</v>
      </c>
      <c r="F206" s="96">
        <f t="shared" si="15"/>
        <v>1018</v>
      </c>
      <c r="G206" s="1127">
        <v>5</v>
      </c>
      <c r="H206" s="562" t="s">
        <v>62</v>
      </c>
      <c r="I206" s="547"/>
      <c r="J206" s="548"/>
    </row>
    <row r="207" spans="2:10" x14ac:dyDescent="0.25">
      <c r="B207" s="686" t="s">
        <v>66</v>
      </c>
      <c r="C207" s="186" t="s">
        <v>2808</v>
      </c>
      <c r="D207" s="96">
        <f>IF(E207="","",IFERROR(ROUND(E207*PenaltyUnit,0), E207))</f>
        <v>305</v>
      </c>
      <c r="E207" s="84">
        <v>1.5</v>
      </c>
      <c r="F207" s="96">
        <f t="shared" si="15"/>
        <v>2035</v>
      </c>
      <c r="G207" s="1127">
        <v>10</v>
      </c>
      <c r="H207" s="561">
        <v>3</v>
      </c>
      <c r="I207" s="547"/>
      <c r="J207" s="548" t="s">
        <v>2631</v>
      </c>
    </row>
    <row r="208" spans="2:10" x14ac:dyDescent="0.25">
      <c r="B208" s="686" t="s">
        <v>2687</v>
      </c>
      <c r="C208" s="186" t="s">
        <v>2809</v>
      </c>
      <c r="D208" s="560" t="s">
        <v>62</v>
      </c>
      <c r="E208" s="100" t="s">
        <v>62</v>
      </c>
      <c r="F208" s="96">
        <f t="shared" si="15"/>
        <v>2035</v>
      </c>
      <c r="G208" s="1127">
        <v>10</v>
      </c>
      <c r="H208" s="561">
        <v>3</v>
      </c>
      <c r="I208" s="547"/>
      <c r="J208" s="548"/>
    </row>
    <row r="209" spans="2:20" x14ac:dyDescent="0.25">
      <c r="B209" s="686" t="s">
        <v>1079</v>
      </c>
      <c r="C209" s="186" t="s">
        <v>2810</v>
      </c>
      <c r="D209" s="560" t="s">
        <v>62</v>
      </c>
      <c r="E209" s="84" t="s">
        <v>62</v>
      </c>
      <c r="F209" s="96">
        <f t="shared" si="15"/>
        <v>2035</v>
      </c>
      <c r="G209" s="1127">
        <v>10</v>
      </c>
      <c r="H209" s="562" t="s">
        <v>62</v>
      </c>
      <c r="I209" s="547"/>
      <c r="J209" s="548"/>
    </row>
    <row r="210" spans="2:20" x14ac:dyDescent="0.25">
      <c r="B210" s="686" t="s">
        <v>88</v>
      </c>
      <c r="C210" s="186" t="s">
        <v>2811</v>
      </c>
      <c r="D210" s="96">
        <f>IF(E210="","",IFERROR(ROUND(E210*PenaltyUnit,0), E210))</f>
        <v>814</v>
      </c>
      <c r="E210" s="1127">
        <v>4</v>
      </c>
      <c r="F210" s="96">
        <f t="shared" si="15"/>
        <v>4070</v>
      </c>
      <c r="G210" s="1127">
        <v>20</v>
      </c>
      <c r="H210" s="561">
        <v>3</v>
      </c>
      <c r="I210" s="547"/>
      <c r="J210" s="548" t="s">
        <v>2631</v>
      </c>
    </row>
    <row r="211" spans="2:20" x14ac:dyDescent="0.25">
      <c r="B211" s="686" t="s">
        <v>92</v>
      </c>
      <c r="C211" s="186" t="s">
        <v>2812</v>
      </c>
      <c r="D211" s="96">
        <f>IF(E211="","",IFERROR(ROUND(E211*PenaltyUnit,0), E211))</f>
        <v>814</v>
      </c>
      <c r="E211" s="1127">
        <v>4</v>
      </c>
      <c r="F211" s="96">
        <f t="shared" si="15"/>
        <v>4070</v>
      </c>
      <c r="G211" s="1127">
        <v>20</v>
      </c>
      <c r="H211" s="563">
        <v>3</v>
      </c>
      <c r="I211" s="547"/>
      <c r="J211" s="548" t="s">
        <v>2631</v>
      </c>
    </row>
    <row r="212" spans="2:20" s="557" customFormat="1" ht="19.95" customHeight="1" x14ac:dyDescent="0.3">
      <c r="B212" s="959" t="s">
        <v>3617</v>
      </c>
      <c r="C212" s="960"/>
      <c r="D212" s="960"/>
      <c r="E212" s="960"/>
      <c r="F212" s="960"/>
      <c r="G212" s="961"/>
      <c r="H212" s="697"/>
      <c r="I212" s="552"/>
      <c r="J212" s="555" t="s">
        <v>2631</v>
      </c>
      <c r="K212" s="556"/>
      <c r="L212" s="556"/>
      <c r="M212" s="556"/>
      <c r="N212" s="556"/>
      <c r="O212" s="556"/>
      <c r="P212" s="556"/>
      <c r="Q212" s="556"/>
      <c r="R212" s="556"/>
      <c r="S212" s="556"/>
      <c r="T212" s="556"/>
    </row>
    <row r="213" spans="2:20" ht="72.75" customHeight="1" x14ac:dyDescent="0.25">
      <c r="B213" s="679" t="s">
        <v>762</v>
      </c>
      <c r="C213" s="680" t="s">
        <v>2813</v>
      </c>
      <c r="D213" s="558" t="str">
        <f>IF(E213="","",IFERROR(ROUND(E213*PenaltyUnit,0), E213))</f>
        <v>N/A</v>
      </c>
      <c r="E213" s="559" t="s">
        <v>62</v>
      </c>
      <c r="F213" s="96">
        <f t="shared" ref="F213:F257" si="16">IF(G213="","",IFERROR(ROUND(G213*PenaltyUnit,0), "N/A"))</f>
        <v>12211</v>
      </c>
      <c r="G213" s="1127">
        <v>60</v>
      </c>
    </row>
    <row r="214" spans="2:20" ht="112.95" customHeight="1" x14ac:dyDescent="0.25">
      <c r="B214" s="128" t="s">
        <v>741</v>
      </c>
      <c r="C214" s="88" t="s">
        <v>2814</v>
      </c>
      <c r="D214" s="560" t="str">
        <f>IF(E214="","",IFERROR(ROUND(E214*PenaltyUnit,0), E214))</f>
        <v>N/A</v>
      </c>
      <c r="E214" s="127" t="s">
        <v>62</v>
      </c>
      <c r="F214" s="96">
        <f t="shared" si="16"/>
        <v>12211</v>
      </c>
      <c r="G214" s="1127">
        <v>60</v>
      </c>
    </row>
    <row r="215" spans="2:20" ht="63.75" customHeight="1" x14ac:dyDescent="0.25">
      <c r="B215" s="128" t="s">
        <v>2601</v>
      </c>
      <c r="C215" s="88" t="s">
        <v>2815</v>
      </c>
      <c r="D215" s="560" t="str">
        <f>IF(E215="","",IFERROR(ROUND(E215*PenaltyUnit,0), E215))</f>
        <v>N/A</v>
      </c>
      <c r="E215" s="127" t="s">
        <v>62</v>
      </c>
      <c r="F215" s="96">
        <f t="shared" si="16"/>
        <v>1018</v>
      </c>
      <c r="G215" s="1127">
        <v>5</v>
      </c>
    </row>
    <row r="216" spans="2:20" ht="36" customHeight="1" x14ac:dyDescent="0.25">
      <c r="B216" s="128" t="s">
        <v>2602</v>
      </c>
      <c r="C216" s="115" t="s">
        <v>2816</v>
      </c>
      <c r="D216" s="560" t="str">
        <f>IF(E216="","",IFERROR(ROUND(E216*PenaltyUnit,0), E216))</f>
        <v>N/A</v>
      </c>
      <c r="E216" s="127" t="s">
        <v>62</v>
      </c>
      <c r="F216" s="96">
        <f t="shared" si="16"/>
        <v>1018</v>
      </c>
      <c r="G216" s="1127">
        <v>5</v>
      </c>
    </row>
    <row r="217" spans="2:20" x14ac:dyDescent="0.25">
      <c r="B217" s="161"/>
      <c r="D217" s="544" t="str">
        <f t="shared" ref="D217:D231" si="17">IF(E217="","",IFERROR(ROUND(E217*PenaltyUnit,0), E217))</f>
        <v/>
      </c>
      <c r="E217" s="85"/>
      <c r="F217" s="545" t="str">
        <f t="shared" si="16"/>
        <v/>
      </c>
      <c r="G217" s="542"/>
    </row>
    <row r="218" spans="2:20" hidden="1" x14ac:dyDescent="0.25">
      <c r="B218" s="161"/>
      <c r="D218" s="544" t="str">
        <f t="shared" si="17"/>
        <v/>
      </c>
      <c r="E218" s="85"/>
      <c r="F218" s="545" t="str">
        <f t="shared" si="16"/>
        <v/>
      </c>
      <c r="G218" s="542"/>
    </row>
    <row r="219" spans="2:20" hidden="1" x14ac:dyDescent="0.25">
      <c r="B219" s="161"/>
      <c r="D219" s="544" t="str">
        <f t="shared" si="17"/>
        <v/>
      </c>
      <c r="E219" s="85"/>
      <c r="F219" s="545" t="str">
        <f t="shared" si="16"/>
        <v/>
      </c>
      <c r="G219" s="542"/>
    </row>
    <row r="220" spans="2:20" hidden="1" x14ac:dyDescent="0.25">
      <c r="B220" s="161"/>
      <c r="D220" s="544" t="str">
        <f t="shared" si="17"/>
        <v/>
      </c>
      <c r="E220" s="85"/>
      <c r="F220" s="545" t="str">
        <f t="shared" si="16"/>
        <v/>
      </c>
      <c r="G220" s="542"/>
    </row>
    <row r="221" spans="2:20" hidden="1" x14ac:dyDescent="0.25">
      <c r="B221" s="161"/>
      <c r="D221" s="544" t="str">
        <f t="shared" si="17"/>
        <v/>
      </c>
      <c r="E221" s="85"/>
      <c r="F221" s="545" t="str">
        <f t="shared" si="16"/>
        <v/>
      </c>
      <c r="G221" s="542"/>
    </row>
    <row r="222" spans="2:20" hidden="1" x14ac:dyDescent="0.25">
      <c r="B222" s="161"/>
      <c r="D222" s="544" t="str">
        <f t="shared" si="17"/>
        <v/>
      </c>
      <c r="E222" s="85"/>
      <c r="F222" s="545" t="str">
        <f t="shared" si="16"/>
        <v/>
      </c>
      <c r="G222" s="542"/>
    </row>
    <row r="223" spans="2:20" hidden="1" x14ac:dyDescent="0.25">
      <c r="B223" s="161"/>
      <c r="D223" s="544" t="str">
        <f t="shared" si="17"/>
        <v/>
      </c>
      <c r="E223" s="85"/>
      <c r="F223" s="545" t="str">
        <f t="shared" si="16"/>
        <v/>
      </c>
      <c r="G223" s="542"/>
    </row>
    <row r="224" spans="2:20" hidden="1" x14ac:dyDescent="0.25">
      <c r="B224" s="161"/>
      <c r="D224" s="544" t="str">
        <f t="shared" si="17"/>
        <v/>
      </c>
      <c r="E224" s="85"/>
      <c r="F224" s="545" t="str">
        <f t="shared" si="16"/>
        <v/>
      </c>
      <c r="G224" s="542"/>
    </row>
    <row r="225" spans="2:7" hidden="1" x14ac:dyDescent="0.25">
      <c r="B225" s="161"/>
      <c r="D225" s="544" t="str">
        <f t="shared" si="17"/>
        <v/>
      </c>
      <c r="E225" s="85"/>
      <c r="F225" s="545" t="str">
        <f t="shared" si="16"/>
        <v/>
      </c>
      <c r="G225" s="542"/>
    </row>
    <row r="226" spans="2:7" hidden="1" x14ac:dyDescent="0.25">
      <c r="B226" s="161"/>
      <c r="D226" s="544" t="str">
        <f t="shared" si="17"/>
        <v/>
      </c>
      <c r="E226" s="85"/>
      <c r="F226" s="545" t="str">
        <f t="shared" si="16"/>
        <v/>
      </c>
      <c r="G226" s="542"/>
    </row>
    <row r="227" spans="2:7" hidden="1" x14ac:dyDescent="0.25">
      <c r="B227" s="161"/>
      <c r="D227" s="544" t="str">
        <f t="shared" si="17"/>
        <v/>
      </c>
      <c r="E227" s="85"/>
      <c r="F227" s="545" t="str">
        <f t="shared" si="16"/>
        <v/>
      </c>
      <c r="G227" s="542"/>
    </row>
    <row r="228" spans="2:7" hidden="1" x14ac:dyDescent="0.25">
      <c r="B228" s="161"/>
      <c r="D228" s="544" t="str">
        <f t="shared" si="17"/>
        <v/>
      </c>
      <c r="E228" s="85"/>
      <c r="F228" s="545" t="str">
        <f t="shared" si="16"/>
        <v/>
      </c>
      <c r="G228" s="542"/>
    </row>
    <row r="229" spans="2:7" hidden="1" x14ac:dyDescent="0.25">
      <c r="B229" s="161"/>
      <c r="D229" s="544" t="str">
        <f t="shared" si="17"/>
        <v/>
      </c>
      <c r="E229" s="85"/>
      <c r="F229" s="545" t="str">
        <f t="shared" si="16"/>
        <v/>
      </c>
      <c r="G229" s="542"/>
    </row>
    <row r="230" spans="2:7" hidden="1" x14ac:dyDescent="0.25">
      <c r="B230" s="161"/>
      <c r="D230" s="544" t="str">
        <f t="shared" si="17"/>
        <v/>
      </c>
      <c r="E230" s="85"/>
      <c r="F230" s="545" t="str">
        <f t="shared" si="16"/>
        <v/>
      </c>
      <c r="G230" s="542"/>
    </row>
    <row r="231" spans="2:7" hidden="1" x14ac:dyDescent="0.25">
      <c r="B231" s="161"/>
      <c r="D231" s="544" t="str">
        <f t="shared" si="17"/>
        <v/>
      </c>
      <c r="E231" s="85"/>
      <c r="F231" s="545" t="str">
        <f t="shared" si="16"/>
        <v/>
      </c>
      <c r="G231" s="542"/>
    </row>
    <row r="232" spans="2:7" hidden="1" x14ac:dyDescent="0.25">
      <c r="B232" s="161"/>
      <c r="D232" s="544" t="str">
        <f t="shared" ref="D232:D257" si="18">IF(E232="","",IFERROR(ROUND(E232*PenaltyUnit,0), E232))</f>
        <v/>
      </c>
      <c r="E232" s="85"/>
      <c r="F232" s="545" t="str">
        <f t="shared" si="16"/>
        <v/>
      </c>
      <c r="G232" s="542"/>
    </row>
    <row r="233" spans="2:7" hidden="1" x14ac:dyDescent="0.25">
      <c r="B233" s="161"/>
      <c r="D233" s="544" t="str">
        <f t="shared" si="18"/>
        <v/>
      </c>
      <c r="E233" s="85"/>
      <c r="F233" s="545" t="str">
        <f t="shared" si="16"/>
        <v/>
      </c>
      <c r="G233" s="542"/>
    </row>
    <row r="234" spans="2:7" hidden="1" x14ac:dyDescent="0.25">
      <c r="B234" s="161"/>
      <c r="D234" s="544" t="str">
        <f t="shared" si="18"/>
        <v/>
      </c>
      <c r="E234" s="85"/>
      <c r="F234" s="545" t="str">
        <f t="shared" si="16"/>
        <v/>
      </c>
      <c r="G234" s="542"/>
    </row>
    <row r="235" spans="2:7" hidden="1" x14ac:dyDescent="0.25">
      <c r="B235" s="161"/>
      <c r="D235" s="544" t="str">
        <f t="shared" si="18"/>
        <v/>
      </c>
      <c r="E235" s="85"/>
      <c r="F235" s="545" t="str">
        <f t="shared" si="16"/>
        <v/>
      </c>
      <c r="G235" s="542"/>
    </row>
    <row r="236" spans="2:7" hidden="1" x14ac:dyDescent="0.25">
      <c r="B236" s="161"/>
      <c r="D236" s="544" t="str">
        <f t="shared" si="18"/>
        <v/>
      </c>
      <c r="E236" s="85"/>
      <c r="F236" s="545" t="str">
        <f t="shared" si="16"/>
        <v/>
      </c>
      <c r="G236" s="542"/>
    </row>
    <row r="237" spans="2:7" hidden="1" x14ac:dyDescent="0.25">
      <c r="B237" s="161"/>
      <c r="D237" s="544" t="str">
        <f t="shared" si="18"/>
        <v/>
      </c>
      <c r="E237" s="85"/>
      <c r="F237" s="545" t="str">
        <f t="shared" si="16"/>
        <v/>
      </c>
      <c r="G237" s="542"/>
    </row>
    <row r="238" spans="2:7" hidden="1" x14ac:dyDescent="0.25">
      <c r="B238" s="161"/>
      <c r="D238" s="544" t="str">
        <f t="shared" si="18"/>
        <v/>
      </c>
      <c r="E238" s="85"/>
      <c r="F238" s="545" t="str">
        <f t="shared" si="16"/>
        <v/>
      </c>
      <c r="G238" s="542"/>
    </row>
    <row r="239" spans="2:7" hidden="1" x14ac:dyDescent="0.25">
      <c r="B239" s="161"/>
      <c r="D239" s="544" t="str">
        <f t="shared" si="18"/>
        <v/>
      </c>
      <c r="E239" s="85"/>
      <c r="F239" s="545" t="str">
        <f t="shared" si="16"/>
        <v/>
      </c>
      <c r="G239" s="542"/>
    </row>
    <row r="240" spans="2:7" hidden="1" x14ac:dyDescent="0.25">
      <c r="B240" s="161"/>
      <c r="D240" s="544" t="str">
        <f t="shared" si="18"/>
        <v/>
      </c>
      <c r="E240" s="85"/>
      <c r="F240" s="545" t="str">
        <f t="shared" si="16"/>
        <v/>
      </c>
      <c r="G240" s="542"/>
    </row>
    <row r="241" spans="2:7" hidden="1" x14ac:dyDescent="0.25">
      <c r="B241" s="161"/>
      <c r="D241" s="544" t="str">
        <f t="shared" si="18"/>
        <v/>
      </c>
      <c r="E241" s="85"/>
      <c r="F241" s="545" t="str">
        <f t="shared" si="16"/>
        <v/>
      </c>
      <c r="G241" s="542"/>
    </row>
    <row r="242" spans="2:7" hidden="1" x14ac:dyDescent="0.25">
      <c r="B242" s="161"/>
      <c r="D242" s="544" t="str">
        <f t="shared" si="18"/>
        <v/>
      </c>
      <c r="E242" s="85"/>
      <c r="F242" s="545" t="str">
        <f t="shared" si="16"/>
        <v/>
      </c>
      <c r="G242" s="542"/>
    </row>
    <row r="243" spans="2:7" hidden="1" x14ac:dyDescent="0.25">
      <c r="B243" s="161"/>
      <c r="D243" s="544" t="str">
        <f t="shared" si="18"/>
        <v/>
      </c>
      <c r="E243" s="85"/>
      <c r="F243" s="545" t="str">
        <f t="shared" si="16"/>
        <v/>
      </c>
      <c r="G243" s="542"/>
    </row>
    <row r="244" spans="2:7" hidden="1" x14ac:dyDescent="0.25">
      <c r="B244" s="161"/>
      <c r="D244" s="544" t="str">
        <f t="shared" si="18"/>
        <v/>
      </c>
      <c r="E244" s="85"/>
      <c r="F244" s="545" t="str">
        <f t="shared" si="16"/>
        <v/>
      </c>
      <c r="G244" s="542"/>
    </row>
    <row r="245" spans="2:7" hidden="1" x14ac:dyDescent="0.25">
      <c r="B245" s="161"/>
      <c r="D245" s="544" t="str">
        <f t="shared" si="18"/>
        <v/>
      </c>
      <c r="E245" s="85"/>
      <c r="F245" s="545" t="str">
        <f t="shared" si="16"/>
        <v/>
      </c>
      <c r="G245" s="542"/>
    </row>
    <row r="246" spans="2:7" hidden="1" x14ac:dyDescent="0.25">
      <c r="B246" s="161"/>
      <c r="D246" s="544" t="str">
        <f t="shared" si="18"/>
        <v/>
      </c>
      <c r="E246" s="85"/>
      <c r="F246" s="545" t="str">
        <f t="shared" si="16"/>
        <v/>
      </c>
      <c r="G246" s="542"/>
    </row>
    <row r="247" spans="2:7" hidden="1" x14ac:dyDescent="0.25">
      <c r="B247" s="161"/>
      <c r="D247" s="544" t="str">
        <f t="shared" si="18"/>
        <v/>
      </c>
      <c r="E247" s="85"/>
      <c r="F247" s="545" t="str">
        <f t="shared" si="16"/>
        <v/>
      </c>
      <c r="G247" s="542"/>
    </row>
    <row r="248" spans="2:7" hidden="1" x14ac:dyDescent="0.25">
      <c r="B248" s="161"/>
      <c r="D248" s="544" t="str">
        <f t="shared" si="18"/>
        <v/>
      </c>
      <c r="E248" s="85"/>
      <c r="F248" s="545" t="str">
        <f t="shared" si="16"/>
        <v/>
      </c>
      <c r="G248" s="542"/>
    </row>
    <row r="249" spans="2:7" hidden="1" x14ac:dyDescent="0.25">
      <c r="B249" s="161"/>
      <c r="D249" s="544" t="str">
        <f t="shared" si="18"/>
        <v/>
      </c>
      <c r="E249" s="85"/>
      <c r="F249" s="545" t="str">
        <f t="shared" si="16"/>
        <v/>
      </c>
      <c r="G249" s="542"/>
    </row>
    <row r="250" spans="2:7" hidden="1" x14ac:dyDescent="0.25">
      <c r="B250" s="161"/>
      <c r="D250" s="544" t="str">
        <f t="shared" si="18"/>
        <v/>
      </c>
      <c r="E250" s="85"/>
      <c r="F250" s="545" t="str">
        <f t="shared" si="16"/>
        <v/>
      </c>
      <c r="G250" s="542"/>
    </row>
    <row r="251" spans="2:7" hidden="1" x14ac:dyDescent="0.25">
      <c r="B251" s="161"/>
      <c r="D251" s="544" t="str">
        <f t="shared" si="18"/>
        <v/>
      </c>
      <c r="E251" s="85"/>
      <c r="F251" s="545" t="str">
        <f t="shared" si="16"/>
        <v/>
      </c>
      <c r="G251" s="542"/>
    </row>
    <row r="252" spans="2:7" hidden="1" x14ac:dyDescent="0.25">
      <c r="B252" s="161"/>
      <c r="D252" s="544" t="str">
        <f t="shared" si="18"/>
        <v/>
      </c>
      <c r="E252" s="85"/>
      <c r="F252" s="545" t="str">
        <f t="shared" si="16"/>
        <v/>
      </c>
      <c r="G252" s="542"/>
    </row>
    <row r="253" spans="2:7" hidden="1" x14ac:dyDescent="0.25">
      <c r="B253" s="161"/>
      <c r="D253" s="544" t="str">
        <f t="shared" si="18"/>
        <v/>
      </c>
      <c r="E253" s="85"/>
      <c r="F253" s="545" t="str">
        <f t="shared" si="16"/>
        <v/>
      </c>
      <c r="G253" s="542"/>
    </row>
    <row r="254" spans="2:7" hidden="1" x14ac:dyDescent="0.25">
      <c r="B254" s="161"/>
      <c r="D254" s="544" t="str">
        <f t="shared" si="18"/>
        <v/>
      </c>
      <c r="E254" s="85"/>
      <c r="F254" s="545" t="str">
        <f t="shared" si="16"/>
        <v/>
      </c>
      <c r="G254" s="542"/>
    </row>
    <row r="255" spans="2:7" hidden="1" x14ac:dyDescent="0.25">
      <c r="B255" s="161"/>
      <c r="D255" s="544" t="str">
        <f t="shared" si="18"/>
        <v/>
      </c>
      <c r="E255" s="85"/>
      <c r="F255" s="545" t="str">
        <f t="shared" si="16"/>
        <v/>
      </c>
      <c r="G255" s="542"/>
    </row>
    <row r="256" spans="2:7" hidden="1" x14ac:dyDescent="0.25">
      <c r="B256" s="161"/>
      <c r="D256" s="544" t="str">
        <f t="shared" si="18"/>
        <v/>
      </c>
      <c r="E256" s="85"/>
      <c r="F256" s="545" t="str">
        <f t="shared" si="16"/>
        <v/>
      </c>
      <c r="G256" s="542"/>
    </row>
    <row r="257" spans="2:7" hidden="1" x14ac:dyDescent="0.25">
      <c r="B257" s="161"/>
      <c r="D257" s="544" t="str">
        <f t="shared" si="18"/>
        <v/>
      </c>
      <c r="E257" s="85"/>
      <c r="F257" s="545" t="str">
        <f t="shared" si="16"/>
        <v/>
      </c>
      <c r="G257" s="542"/>
    </row>
  </sheetData>
  <sheetProtection selectLockedCells="1" selectUnlockedCells="1"/>
  <mergeCells count="23">
    <mergeCell ref="B9:C10"/>
    <mergeCell ref="D9:E9"/>
    <mergeCell ref="F9:G9"/>
    <mergeCell ref="B7:G7"/>
    <mergeCell ref="B8:G8"/>
    <mergeCell ref="B1:G1"/>
    <mergeCell ref="B11:G11"/>
    <mergeCell ref="B22:B26"/>
    <mergeCell ref="B18:G18"/>
    <mergeCell ref="B27:G27"/>
    <mergeCell ref="B36:G36"/>
    <mergeCell ref="B43:G43"/>
    <mergeCell ref="B38:B40"/>
    <mergeCell ref="B41:G41"/>
    <mergeCell ref="B46:G46"/>
    <mergeCell ref="B70:G70"/>
    <mergeCell ref="B212:G212"/>
    <mergeCell ref="B155:H155"/>
    <mergeCell ref="B45:G45"/>
    <mergeCell ref="B81:H81"/>
    <mergeCell ref="B69:G69"/>
    <mergeCell ref="B82:G82"/>
    <mergeCell ref="B156:G156"/>
  </mergeCells>
  <phoneticPr fontId="27" type="noConversion"/>
  <pageMargins left="0.70866141732283472" right="0.70866141732283472" top="0.74803149606299213" bottom="0.74803149606299213" header="0.31496062992125984" footer="0.31496062992125984"/>
  <pageSetup paperSize="8" scale="60" fitToHeight="1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50"/>
    <pageSetUpPr fitToPage="1"/>
  </sheetPr>
  <dimension ref="A1:J15"/>
  <sheetViews>
    <sheetView tabSelected="1" zoomScaleNormal="100" zoomScaleSheetLayoutView="90" workbookViewId="0">
      <selection activeCell="B1" sqref="B1:E1"/>
    </sheetView>
  </sheetViews>
  <sheetFormatPr defaultColWidth="0" defaultRowHeight="13.2" zeroHeight="1" x14ac:dyDescent="0.25"/>
  <cols>
    <col min="1" max="1" width="5.6640625" style="85" customWidth="1"/>
    <col min="2" max="2" width="5.109375" style="164" customWidth="1"/>
    <col min="3" max="3" width="81.44140625" style="164" customWidth="1"/>
    <col min="4" max="4" width="32.6640625" style="108" customWidth="1"/>
    <col min="5" max="5" width="32.6640625" style="85" customWidth="1"/>
    <col min="6" max="6" width="5.6640625" style="119" customWidth="1"/>
    <col min="7" max="7" width="33" style="119" hidden="1" customWidth="1"/>
    <col min="8" max="8" width="55.5546875" style="85" hidden="1" customWidth="1"/>
    <col min="9" max="9" width="22" style="85" hidden="1" customWidth="1"/>
    <col min="10" max="10" width="28.6640625" style="85" hidden="1" customWidth="1"/>
    <col min="11" max="16384" width="9.109375" style="85" hidden="1"/>
  </cols>
  <sheetData>
    <row r="1" spans="2:8" s="155" customFormat="1" ht="20.100000000000001" customHeight="1" x14ac:dyDescent="0.3">
      <c r="B1" s="798" t="s">
        <v>6</v>
      </c>
      <c r="C1" s="798"/>
      <c r="D1" s="798"/>
      <c r="E1" s="798"/>
    </row>
    <row r="2" spans="2:8" s="156" customFormat="1" ht="15" customHeight="1" x14ac:dyDescent="0.3">
      <c r="B2" s="165"/>
      <c r="C2" s="817"/>
      <c r="D2" s="817"/>
      <c r="E2" s="817"/>
    </row>
    <row r="3" spans="2:8" s="156" customFormat="1" ht="15" customHeight="1" x14ac:dyDescent="0.3">
      <c r="B3" s="821" t="str">
        <f>"In accordance with the Monetary Units Act 2004, the value for "&amp;FinYear&amp;" is:"</f>
        <v>In accordance with the Monetary Units Act 2004, the value for 2025-2026 is:</v>
      </c>
      <c r="C3" s="821"/>
      <c r="D3" s="121"/>
      <c r="E3" s="166"/>
    </row>
    <row r="4" spans="2:8" s="156" customFormat="1" ht="15" customHeight="1" x14ac:dyDescent="0.3">
      <c r="B4" s="165"/>
      <c r="C4" s="78" t="s">
        <v>7</v>
      </c>
      <c r="D4" s="219">
        <f>FeeUnit</f>
        <v>16.809999999999999</v>
      </c>
      <c r="E4" s="167"/>
    </row>
    <row r="5" spans="2:8" s="156" customFormat="1" ht="15" customHeight="1" x14ac:dyDescent="0.3">
      <c r="B5" s="165"/>
      <c r="C5" s="78" t="s">
        <v>8</v>
      </c>
      <c r="D5" s="219">
        <f>PenaltyUnit</f>
        <v>203.51</v>
      </c>
      <c r="E5" s="166"/>
    </row>
    <row r="6" spans="2:8" s="156" customFormat="1" ht="15" customHeight="1" x14ac:dyDescent="0.3">
      <c r="B6" s="165"/>
      <c r="C6" s="78"/>
      <c r="D6" s="471"/>
      <c r="E6" s="166"/>
    </row>
    <row r="7" spans="2:8" s="156" customFormat="1" ht="35.1" customHeight="1" x14ac:dyDescent="0.3">
      <c r="B7" s="797" t="s">
        <v>3547</v>
      </c>
      <c r="C7" s="797"/>
      <c r="D7" s="797"/>
      <c r="E7" s="797"/>
    </row>
    <row r="8" spans="2:8" s="156" customFormat="1" ht="35.1" customHeight="1" x14ac:dyDescent="0.3">
      <c r="B8" s="797" t="s">
        <v>3548</v>
      </c>
      <c r="C8" s="797"/>
      <c r="D8" s="797"/>
      <c r="E8" s="797"/>
    </row>
    <row r="9" spans="2:8" s="157" customFormat="1" ht="34.950000000000003" customHeight="1" x14ac:dyDescent="0.3">
      <c r="B9" s="810" t="s">
        <v>3564</v>
      </c>
      <c r="C9" s="811"/>
      <c r="D9" s="814" t="str">
        <f>"Fees from
"&amp;TEXT(StartDate,"dd-MMM-YYYY")</f>
        <v>Fees from
01-Jul-2025</v>
      </c>
      <c r="E9" s="815"/>
    </row>
    <row r="10" spans="2:8" s="158" customFormat="1" ht="19.95" customHeight="1" x14ac:dyDescent="0.3">
      <c r="B10" s="812"/>
      <c r="C10" s="813"/>
      <c r="D10" s="347" t="s">
        <v>11</v>
      </c>
      <c r="E10" s="344" t="s">
        <v>12</v>
      </c>
    </row>
    <row r="11" spans="2:8" s="158" customFormat="1" ht="19.95" customHeight="1" x14ac:dyDescent="0.3">
      <c r="B11" s="818" t="s">
        <v>3562</v>
      </c>
      <c r="C11" s="819"/>
      <c r="D11" s="819"/>
      <c r="E11" s="820"/>
      <c r="F11" s="816"/>
      <c r="G11" s="816"/>
      <c r="H11" s="816"/>
    </row>
    <row r="12" spans="2:8" ht="46.95" customHeight="1" x14ac:dyDescent="0.25">
      <c r="B12" s="135">
        <v>47</v>
      </c>
      <c r="C12" s="244" t="s">
        <v>3591</v>
      </c>
      <c r="D12" s="340">
        <f>IF(E12="","",IFERROR(ROUND(E12*FeeUnit,1), "F14"))</f>
        <v>672.4</v>
      </c>
      <c r="E12" s="140">
        <v>40</v>
      </c>
      <c r="F12" s="159"/>
      <c r="G12" s="160"/>
      <c r="H12" s="160"/>
    </row>
    <row r="13" spans="2:8" ht="86.4" customHeight="1" x14ac:dyDescent="0.25">
      <c r="B13" s="87">
        <v>48</v>
      </c>
      <c r="C13" s="87" t="s">
        <v>3592</v>
      </c>
      <c r="D13" s="341" t="str">
        <f>"("&amp;TEXT(ROUND(5.5*FeeUnit,1),"$#,##0.00")&amp;" × (B - 1)) + "&amp;TEXT(ROUND(20*FeeUnit,1),"$#,##0.00")</f>
        <v>($92.50 × (B - 1)) + $336.20</v>
      </c>
      <c r="E13" s="342" t="s">
        <v>3192</v>
      </c>
      <c r="F13" s="160"/>
      <c r="G13" s="160"/>
      <c r="H13" s="160"/>
    </row>
    <row r="14" spans="2:8" ht="15" customHeight="1" x14ac:dyDescent="0.25">
      <c r="B14" s="108"/>
      <c r="C14" s="161"/>
      <c r="D14" s="162" t="str">
        <f>IF(E14="","",IFERROR(ROUND(E14*FeeUnit,1), "F14"))</f>
        <v/>
      </c>
      <c r="E14" s="163"/>
      <c r="F14" s="160"/>
      <c r="G14" s="160"/>
      <c r="H14" s="160"/>
    </row>
    <row r="15" spans="2:8" hidden="1" x14ac:dyDescent="0.25">
      <c r="B15" s="108"/>
      <c r="C15" s="161"/>
      <c r="D15" s="162" t="str">
        <f>IF(E15="","",IFERROR(ROUND(E15*FeeUnit,1), "F14"))</f>
        <v/>
      </c>
      <c r="E15" s="163"/>
      <c r="F15" s="160"/>
      <c r="G15" s="160"/>
      <c r="H15" s="160"/>
    </row>
  </sheetData>
  <dataConsolidate/>
  <mergeCells count="9">
    <mergeCell ref="B9:C10"/>
    <mergeCell ref="D9:E9"/>
    <mergeCell ref="F11:H11"/>
    <mergeCell ref="B1:E1"/>
    <mergeCell ref="C2:E2"/>
    <mergeCell ref="B7:E7"/>
    <mergeCell ref="B8:E8"/>
    <mergeCell ref="B11:E11"/>
    <mergeCell ref="B3:C3"/>
  </mergeCells>
  <printOptions horizontalCentered="1"/>
  <pageMargins left="0.70866141732283472" right="0.70866141732283472" top="0.74803149606299213" bottom="0.74803149606299213" header="0.31496062992125984" footer="0.31496062992125984"/>
  <pageSetup paperSize="8" scale="75" fitToHeight="0" orientation="portrait" r:id="rId1"/>
  <headerFooter alignWithMargins="0"/>
  <ignoredErrors>
    <ignoredError sqref="D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pageSetUpPr fitToPage="1"/>
  </sheetPr>
  <dimension ref="A1:K98"/>
  <sheetViews>
    <sheetView zoomScaleNormal="100" zoomScaleSheetLayoutView="85" workbookViewId="0">
      <selection activeCell="C6" sqref="C6"/>
    </sheetView>
  </sheetViews>
  <sheetFormatPr defaultColWidth="0" defaultRowHeight="13.2" zeroHeight="1" x14ac:dyDescent="0.25"/>
  <cols>
    <col min="1" max="1" width="5.6640625" style="85" customWidth="1"/>
    <col min="2" max="2" width="8.109375" style="130" customWidth="1"/>
    <col min="3" max="3" width="102.33203125" style="157" customWidth="1"/>
    <col min="4" max="4" width="11.33203125" style="157" customWidth="1"/>
    <col min="5" max="5" width="9.88671875" style="119" customWidth="1"/>
    <col min="6" max="6" width="15.88671875" style="69" customWidth="1"/>
    <col min="7" max="7" width="12" style="119" customWidth="1"/>
    <col min="8" max="8" width="5.6640625" style="168" customWidth="1"/>
    <col min="9" max="11" width="0" style="85" hidden="1" customWidth="1"/>
    <col min="12" max="16384" width="9.109375" style="85" hidden="1"/>
  </cols>
  <sheetData>
    <row r="1" spans="2:8" ht="20.100000000000001" customHeight="1" x14ac:dyDescent="0.25">
      <c r="B1" s="798" t="s">
        <v>6</v>
      </c>
      <c r="C1" s="798"/>
      <c r="D1" s="798"/>
      <c r="E1" s="798"/>
      <c r="F1" s="798"/>
      <c r="G1" s="798"/>
      <c r="H1" s="72"/>
    </row>
    <row r="2" spans="2:8" ht="15" customHeight="1" x14ac:dyDescent="0.25">
      <c r="B2" s="75"/>
      <c r="C2" s="104"/>
      <c r="D2" s="79"/>
      <c r="E2" s="104"/>
      <c r="F2" s="474"/>
      <c r="G2" s="475"/>
      <c r="H2" s="72"/>
    </row>
    <row r="3" spans="2:8" ht="15" customHeight="1" x14ac:dyDescent="0.25">
      <c r="B3" s="75"/>
      <c r="C3" s="121" t="str">
        <f>"In accordance with the Monetary Units Act 2004, the value for "&amp;FinYear&amp;" is:"</f>
        <v>In accordance with the Monetary Units Act 2004, the value for 2025-2026 is:</v>
      </c>
      <c r="D3" s="79"/>
      <c r="E3" s="104"/>
      <c r="F3" s="474"/>
      <c r="G3" s="475"/>
      <c r="H3" s="72"/>
    </row>
    <row r="4" spans="2:8" ht="15" customHeight="1" x14ac:dyDescent="0.25">
      <c r="B4" s="75"/>
      <c r="C4" s="78" t="s">
        <v>7</v>
      </c>
      <c r="D4" s="222">
        <f>FeeUnit</f>
        <v>16.809999999999999</v>
      </c>
      <c r="E4" s="104"/>
      <c r="F4" s="474"/>
      <c r="G4" s="475"/>
      <c r="H4" s="72"/>
    </row>
    <row r="5" spans="2:8" ht="15" customHeight="1" x14ac:dyDescent="0.25">
      <c r="B5" s="75"/>
      <c r="C5" s="78" t="s">
        <v>8</v>
      </c>
      <c r="D5" s="222">
        <f>PenaltyUnit</f>
        <v>203.51</v>
      </c>
      <c r="E5" s="104"/>
      <c r="F5" s="474"/>
      <c r="G5" s="475"/>
      <c r="H5" s="72"/>
    </row>
    <row r="6" spans="2:8" ht="15" customHeight="1" x14ac:dyDescent="0.25">
      <c r="B6" s="75"/>
      <c r="C6" s="78"/>
      <c r="D6" s="171"/>
      <c r="E6" s="104"/>
      <c r="F6" s="474"/>
      <c r="G6" s="475"/>
      <c r="H6" s="72"/>
    </row>
    <row r="7" spans="2:8" ht="35.1" customHeight="1" x14ac:dyDescent="0.25">
      <c r="B7" s="797" t="s">
        <v>3487</v>
      </c>
      <c r="C7" s="797"/>
      <c r="D7" s="797"/>
      <c r="E7" s="797"/>
      <c r="F7" s="797"/>
      <c r="G7" s="797"/>
      <c r="H7" s="72"/>
    </row>
    <row r="8" spans="2:8" ht="35.1" customHeight="1" x14ac:dyDescent="0.25">
      <c r="B8" s="797" t="s">
        <v>3488</v>
      </c>
      <c r="C8" s="797"/>
      <c r="D8" s="797"/>
      <c r="E8" s="797"/>
      <c r="F8" s="797"/>
      <c r="G8" s="797"/>
      <c r="H8" s="72"/>
    </row>
    <row r="9" spans="2:8" ht="55.2" customHeight="1" x14ac:dyDescent="0.25">
      <c r="B9" s="799" t="s">
        <v>3563</v>
      </c>
      <c r="C9" s="799"/>
      <c r="D9" s="800" t="str">
        <f>"Infringement Penalty
from "&amp;TEXT(StartDate,"dd-MMM-YYYY")</f>
        <v>Infringement Penalty
from 01-Jul-2025</v>
      </c>
      <c r="E9" s="800"/>
      <c r="F9" s="800" t="str">
        <f>"Maximum Court Penalty
from "&amp;TEXT(StartDate,"dd-MMM-YYYY")</f>
        <v>Maximum Court Penalty
from 01-Jul-2025</v>
      </c>
      <c r="G9" s="800"/>
      <c r="H9" s="72"/>
    </row>
    <row r="10" spans="2:8" s="220" customFormat="1" ht="19.95" customHeight="1" x14ac:dyDescent="0.25">
      <c r="B10" s="799"/>
      <c r="C10" s="799"/>
      <c r="D10" s="343" t="s">
        <v>11</v>
      </c>
      <c r="E10" s="344" t="s">
        <v>12</v>
      </c>
      <c r="F10" s="345" t="s">
        <v>11</v>
      </c>
      <c r="G10" s="346" t="s">
        <v>12</v>
      </c>
      <c r="H10" s="72"/>
    </row>
    <row r="11" spans="2:8" s="104" customFormat="1" ht="36" customHeight="1" x14ac:dyDescent="0.25">
      <c r="B11" s="804" t="s">
        <v>3860</v>
      </c>
      <c r="C11" s="805"/>
      <c r="D11" s="805"/>
      <c r="E11" s="805"/>
      <c r="F11" s="805"/>
      <c r="G11" s="806"/>
      <c r="H11" s="72"/>
    </row>
    <row r="12" spans="2:8" s="119" customFormat="1" ht="26.4" x14ac:dyDescent="0.3">
      <c r="B12" s="795" t="s">
        <v>13</v>
      </c>
      <c r="C12" s="102" t="s">
        <v>14</v>
      </c>
      <c r="D12" s="237"/>
      <c r="E12" s="238"/>
      <c r="F12" s="239"/>
      <c r="G12" s="240"/>
      <c r="H12" s="221"/>
    </row>
    <row r="13" spans="2:8" s="119" customFormat="1" x14ac:dyDescent="0.3">
      <c r="B13" s="795"/>
      <c r="C13" s="733" t="s">
        <v>15</v>
      </c>
      <c r="D13" s="80" t="str">
        <f t="shared" ref="D13:D29" si="0">IF(E13="","",IFERROR(ROUND(E13*PenaltyUnit,0), E13))</f>
        <v>N/A</v>
      </c>
      <c r="E13" s="81" t="s">
        <v>62</v>
      </c>
      <c r="F13" s="82">
        <f>IF(G13="","",IFERROR(ROUND(G13*PenaltyUnit,0),G13))</f>
        <v>366318</v>
      </c>
      <c r="G13" s="241">
        <v>1800</v>
      </c>
      <c r="H13" s="221"/>
    </row>
    <row r="14" spans="2:8" s="119" customFormat="1" ht="14.25" customHeight="1" x14ac:dyDescent="0.3">
      <c r="B14" s="796"/>
      <c r="C14" s="751" t="s">
        <v>16</v>
      </c>
      <c r="D14" s="80" t="str">
        <f t="shared" si="0"/>
        <v>N/A</v>
      </c>
      <c r="E14" s="81" t="s">
        <v>62</v>
      </c>
      <c r="F14" s="82">
        <f t="shared" ref="F14:F29" si="1">IF(G14="","",IFERROR(ROUND(G14*PenaltyUnit,0),G14))</f>
        <v>1831590</v>
      </c>
      <c r="G14" s="241">
        <v>9000</v>
      </c>
      <c r="H14" s="221"/>
    </row>
    <row r="15" spans="2:8" ht="26.4" x14ac:dyDescent="0.25">
      <c r="B15" s="794">
        <v>16</v>
      </c>
      <c r="C15" s="102" t="s">
        <v>17</v>
      </c>
      <c r="D15" s="323"/>
      <c r="E15" s="324"/>
      <c r="F15" s="325"/>
      <c r="G15" s="326"/>
      <c r="H15" s="72"/>
    </row>
    <row r="16" spans="2:8" x14ac:dyDescent="0.25">
      <c r="B16" s="795"/>
      <c r="C16" s="733" t="s">
        <v>15</v>
      </c>
      <c r="D16" s="80" t="str">
        <f t="shared" si="0"/>
        <v>N/A</v>
      </c>
      <c r="E16" s="81" t="s">
        <v>62</v>
      </c>
      <c r="F16" s="82">
        <f t="shared" si="1"/>
        <v>366318</v>
      </c>
      <c r="G16" s="241">
        <v>1800</v>
      </c>
      <c r="H16" s="72"/>
    </row>
    <row r="17" spans="2:8" ht="15" customHeight="1" x14ac:dyDescent="0.25">
      <c r="B17" s="796"/>
      <c r="C17" s="751" t="s">
        <v>16</v>
      </c>
      <c r="D17" s="80" t="str">
        <f t="shared" si="0"/>
        <v>N/A</v>
      </c>
      <c r="E17" s="81" t="s">
        <v>62</v>
      </c>
      <c r="F17" s="82">
        <f t="shared" si="1"/>
        <v>1831590</v>
      </c>
      <c r="G17" s="241">
        <v>9000</v>
      </c>
      <c r="H17" s="72"/>
    </row>
    <row r="18" spans="2:8" ht="26.4" x14ac:dyDescent="0.25">
      <c r="B18" s="794">
        <v>17</v>
      </c>
      <c r="C18" s="102" t="s">
        <v>18</v>
      </c>
      <c r="D18" s="323"/>
      <c r="E18" s="324"/>
      <c r="F18" s="325"/>
      <c r="G18" s="326"/>
      <c r="H18" s="72"/>
    </row>
    <row r="19" spans="2:8" x14ac:dyDescent="0.25">
      <c r="B19" s="795"/>
      <c r="C19" s="733" t="s">
        <v>15</v>
      </c>
      <c r="D19" s="80" t="str">
        <f t="shared" si="0"/>
        <v>N/A</v>
      </c>
      <c r="E19" s="81" t="s">
        <v>62</v>
      </c>
      <c r="F19" s="82">
        <f t="shared" si="1"/>
        <v>366318</v>
      </c>
      <c r="G19" s="241">
        <v>1800</v>
      </c>
      <c r="H19" s="72"/>
    </row>
    <row r="20" spans="2:8" ht="14.25" customHeight="1" x14ac:dyDescent="0.25">
      <c r="B20" s="796"/>
      <c r="C20" s="751" t="s">
        <v>16</v>
      </c>
      <c r="D20" s="80" t="str">
        <f t="shared" si="0"/>
        <v>N/A</v>
      </c>
      <c r="E20" s="81" t="s">
        <v>62</v>
      </c>
      <c r="F20" s="82">
        <f t="shared" si="1"/>
        <v>1831590</v>
      </c>
      <c r="G20" s="241">
        <v>9000</v>
      </c>
      <c r="H20" s="72"/>
    </row>
    <row r="21" spans="2:8" ht="56.4" customHeight="1" x14ac:dyDescent="0.25">
      <c r="B21" s="794">
        <v>18</v>
      </c>
      <c r="C21" s="102" t="s">
        <v>19</v>
      </c>
      <c r="D21" s="323"/>
      <c r="E21" s="327"/>
      <c r="F21" s="325"/>
      <c r="G21" s="326"/>
      <c r="H21" s="72"/>
    </row>
    <row r="22" spans="2:8" x14ac:dyDescent="0.25">
      <c r="B22" s="795"/>
      <c r="C22" s="733" t="s">
        <v>15</v>
      </c>
      <c r="D22" s="80" t="str">
        <f t="shared" si="0"/>
        <v>N/A</v>
      </c>
      <c r="E22" s="81" t="s">
        <v>62</v>
      </c>
      <c r="F22" s="82">
        <f t="shared" si="1"/>
        <v>366318</v>
      </c>
      <c r="G22" s="241">
        <v>1800</v>
      </c>
      <c r="H22" s="72"/>
    </row>
    <row r="23" spans="2:8" ht="13.5" customHeight="1" x14ac:dyDescent="0.25">
      <c r="B23" s="796"/>
      <c r="C23" s="751" t="s">
        <v>16</v>
      </c>
      <c r="D23" s="80" t="str">
        <f t="shared" si="0"/>
        <v>N/A</v>
      </c>
      <c r="E23" s="81" t="s">
        <v>62</v>
      </c>
      <c r="F23" s="82">
        <f t="shared" si="1"/>
        <v>1831590</v>
      </c>
      <c r="G23" s="241">
        <v>9000</v>
      </c>
      <c r="H23" s="72"/>
    </row>
    <row r="24" spans="2:8" ht="59.4" customHeight="1" x14ac:dyDescent="0.25">
      <c r="B24" s="794" t="s">
        <v>20</v>
      </c>
      <c r="C24" s="102" t="s">
        <v>3052</v>
      </c>
      <c r="D24" s="80">
        <f t="shared" si="0"/>
        <v>814</v>
      </c>
      <c r="E24" s="1161">
        <v>4</v>
      </c>
      <c r="F24" s="82" t="str">
        <f t="shared" si="1"/>
        <v/>
      </c>
      <c r="G24" s="329"/>
      <c r="H24" s="72"/>
    </row>
    <row r="25" spans="2:8" x14ac:dyDescent="0.25">
      <c r="B25" s="795"/>
      <c r="C25" s="733" t="s">
        <v>15</v>
      </c>
      <c r="D25" s="80" t="str">
        <f t="shared" si="0"/>
        <v/>
      </c>
      <c r="E25" s="1162"/>
      <c r="F25" s="82">
        <f t="shared" si="1"/>
        <v>4070</v>
      </c>
      <c r="G25" s="241">
        <v>20</v>
      </c>
      <c r="H25" s="72"/>
    </row>
    <row r="26" spans="2:8" ht="14.25" customHeight="1" x14ac:dyDescent="0.25">
      <c r="B26" s="796"/>
      <c r="C26" s="751" t="s">
        <v>16</v>
      </c>
      <c r="D26" s="80" t="str">
        <f t="shared" si="0"/>
        <v/>
      </c>
      <c r="E26" s="1162"/>
      <c r="F26" s="82">
        <f t="shared" si="1"/>
        <v>20351</v>
      </c>
      <c r="G26" s="241">
        <v>100</v>
      </c>
      <c r="H26" s="72"/>
    </row>
    <row r="27" spans="2:8" ht="39.6" x14ac:dyDescent="0.25">
      <c r="B27" s="794" t="s">
        <v>22</v>
      </c>
      <c r="C27" s="102" t="s">
        <v>23</v>
      </c>
      <c r="D27" s="80">
        <f t="shared" si="0"/>
        <v>814</v>
      </c>
      <c r="E27" s="1162">
        <v>4</v>
      </c>
      <c r="F27" s="82" t="str">
        <f t="shared" si="1"/>
        <v/>
      </c>
      <c r="G27" s="329"/>
      <c r="H27" s="72"/>
    </row>
    <row r="28" spans="2:8" x14ac:dyDescent="0.25">
      <c r="B28" s="795"/>
      <c r="C28" s="733" t="s">
        <v>15</v>
      </c>
      <c r="D28" s="80" t="str">
        <f t="shared" si="0"/>
        <v/>
      </c>
      <c r="E28" s="1162"/>
      <c r="F28" s="82">
        <f t="shared" si="1"/>
        <v>4070</v>
      </c>
      <c r="G28" s="241">
        <v>20</v>
      </c>
      <c r="H28" s="72"/>
    </row>
    <row r="29" spans="2:8" ht="13.5" customHeight="1" x14ac:dyDescent="0.25">
      <c r="B29" s="796"/>
      <c r="C29" s="751" t="s">
        <v>16</v>
      </c>
      <c r="D29" s="80" t="str">
        <f t="shared" si="0"/>
        <v/>
      </c>
      <c r="E29" s="1162"/>
      <c r="F29" s="82">
        <f t="shared" si="1"/>
        <v>20351</v>
      </c>
      <c r="G29" s="241">
        <v>100</v>
      </c>
      <c r="H29" s="72"/>
    </row>
    <row r="30" spans="2:8" ht="69.599999999999994" customHeight="1" x14ac:dyDescent="0.25">
      <c r="B30" s="794">
        <v>22</v>
      </c>
      <c r="C30" s="652" t="s">
        <v>24</v>
      </c>
      <c r="D30" s="752" t="str">
        <f t="shared" ref="D30:D35" si="2">IF(E30="","",IFERROR(ROUND(E30*PenaltyUnit,0), E30))</f>
        <v/>
      </c>
      <c r="E30" s="753"/>
      <c r="F30" s="754" t="str">
        <f t="shared" ref="F30:F39" si="3">IF(G30="","",IFERROR(ROUND(G30*PenaltyUnit,0),G30))</f>
        <v/>
      </c>
      <c r="G30" s="755"/>
      <c r="H30" s="72"/>
    </row>
    <row r="31" spans="2:8" x14ac:dyDescent="0.25">
      <c r="B31" s="795"/>
      <c r="C31" s="733" t="s">
        <v>15</v>
      </c>
      <c r="D31" s="80" t="str">
        <f t="shared" si="2"/>
        <v>N/A</v>
      </c>
      <c r="E31" s="81" t="s">
        <v>62</v>
      </c>
      <c r="F31" s="82">
        <f t="shared" si="3"/>
        <v>48842</v>
      </c>
      <c r="G31" s="241">
        <v>240</v>
      </c>
      <c r="H31" s="72"/>
    </row>
    <row r="32" spans="2:8" ht="12.75" customHeight="1" x14ac:dyDescent="0.25">
      <c r="B32" s="796"/>
      <c r="C32" s="751" t="s">
        <v>16</v>
      </c>
      <c r="D32" s="80" t="str">
        <f t="shared" si="2"/>
        <v>N/A</v>
      </c>
      <c r="E32" s="81" t="s">
        <v>62</v>
      </c>
      <c r="F32" s="82">
        <f t="shared" si="3"/>
        <v>244212</v>
      </c>
      <c r="G32" s="241">
        <v>1200</v>
      </c>
      <c r="H32" s="72"/>
    </row>
    <row r="33" spans="2:8" ht="79.2" x14ac:dyDescent="0.25">
      <c r="B33" s="794" t="s">
        <v>26</v>
      </c>
      <c r="C33" s="102" t="s">
        <v>27</v>
      </c>
      <c r="D33" s="80">
        <f t="shared" si="2"/>
        <v>814</v>
      </c>
      <c r="E33" s="1162">
        <v>4</v>
      </c>
      <c r="F33" s="82" t="str">
        <f t="shared" si="3"/>
        <v/>
      </c>
      <c r="G33" s="241"/>
      <c r="H33" s="72"/>
    </row>
    <row r="34" spans="2:8" x14ac:dyDescent="0.25">
      <c r="B34" s="795"/>
      <c r="C34" s="733" t="s">
        <v>15</v>
      </c>
      <c r="D34" s="80" t="str">
        <f t="shared" si="2"/>
        <v/>
      </c>
      <c r="E34" s="1162"/>
      <c r="F34" s="82">
        <f t="shared" si="3"/>
        <v>4070</v>
      </c>
      <c r="G34" s="241">
        <v>20</v>
      </c>
      <c r="H34" s="72"/>
    </row>
    <row r="35" spans="2:8" ht="14.25" customHeight="1" x14ac:dyDescent="0.25">
      <c r="B35" s="796"/>
      <c r="C35" s="751" t="s">
        <v>16</v>
      </c>
      <c r="D35" s="80" t="str">
        <f t="shared" si="2"/>
        <v/>
      </c>
      <c r="E35" s="1162"/>
      <c r="F35" s="82">
        <f t="shared" si="3"/>
        <v>20351</v>
      </c>
      <c r="G35" s="241">
        <v>100</v>
      </c>
      <c r="H35" s="72"/>
    </row>
    <row r="36" spans="2:8" ht="39.6" x14ac:dyDescent="0.25">
      <c r="B36" s="794">
        <v>32</v>
      </c>
      <c r="C36" s="652" t="s">
        <v>28</v>
      </c>
      <c r="D36" s="752" t="str">
        <f t="shared" ref="D36:D46" si="4">IF(E36="","",IFERROR(ROUND(E36*PenaltyUnit,0), E36))</f>
        <v/>
      </c>
      <c r="E36" s="753"/>
      <c r="F36" s="754" t="str">
        <f t="shared" si="3"/>
        <v/>
      </c>
      <c r="G36" s="755"/>
      <c r="H36" s="72"/>
    </row>
    <row r="37" spans="2:8" x14ac:dyDescent="0.25">
      <c r="B37" s="795"/>
      <c r="C37" s="733" t="s">
        <v>15</v>
      </c>
      <c r="D37" s="80" t="str">
        <f t="shared" si="4"/>
        <v>N/A</v>
      </c>
      <c r="E37" s="1162" t="s">
        <v>62</v>
      </c>
      <c r="F37" s="82">
        <f t="shared" si="3"/>
        <v>48842</v>
      </c>
      <c r="G37" s="241">
        <v>240</v>
      </c>
      <c r="H37" s="72"/>
    </row>
    <row r="38" spans="2:8" ht="13.5" customHeight="1" x14ac:dyDescent="0.25">
      <c r="B38" s="796"/>
      <c r="C38" s="751" t="s">
        <v>16</v>
      </c>
      <c r="D38" s="80" t="str">
        <f t="shared" si="4"/>
        <v>N/A</v>
      </c>
      <c r="E38" s="1162" t="s">
        <v>62</v>
      </c>
      <c r="F38" s="82">
        <f t="shared" si="3"/>
        <v>244212</v>
      </c>
      <c r="G38" s="241">
        <v>1200</v>
      </c>
      <c r="H38" s="72"/>
    </row>
    <row r="39" spans="2:8" ht="56.25" customHeight="1" x14ac:dyDescent="0.25">
      <c r="B39" s="151" t="s">
        <v>29</v>
      </c>
      <c r="C39" s="102" t="s">
        <v>30</v>
      </c>
      <c r="D39" s="80">
        <f t="shared" si="4"/>
        <v>2442</v>
      </c>
      <c r="E39" s="1162">
        <v>12</v>
      </c>
      <c r="F39" s="82">
        <f t="shared" si="3"/>
        <v>12211</v>
      </c>
      <c r="G39" s="241">
        <v>60</v>
      </c>
      <c r="H39" s="72"/>
    </row>
    <row r="40" spans="2:8" ht="44.4" customHeight="1" x14ac:dyDescent="0.25">
      <c r="B40" s="807" t="s">
        <v>2672</v>
      </c>
      <c r="C40" s="102" t="s">
        <v>31</v>
      </c>
      <c r="D40" s="80">
        <f t="shared" si="4"/>
        <v>814</v>
      </c>
      <c r="E40" s="1162">
        <v>4</v>
      </c>
      <c r="F40" s="82" t="str">
        <f t="shared" ref="F40:F74" si="5">IF(G40="","",IFERROR(ROUND(G40*PenaltyUnit,0),G40))</f>
        <v/>
      </c>
      <c r="G40" s="329"/>
      <c r="H40" s="72"/>
    </row>
    <row r="41" spans="2:8" x14ac:dyDescent="0.25">
      <c r="B41" s="808"/>
      <c r="C41" s="733" t="s">
        <v>15</v>
      </c>
      <c r="D41" s="80" t="str">
        <f t="shared" si="4"/>
        <v>N/A</v>
      </c>
      <c r="E41" s="1162" t="s">
        <v>62</v>
      </c>
      <c r="F41" s="82">
        <f t="shared" si="5"/>
        <v>4070</v>
      </c>
      <c r="G41" s="241">
        <v>20</v>
      </c>
      <c r="H41" s="72"/>
    </row>
    <row r="42" spans="2:8" ht="13.5" customHeight="1" x14ac:dyDescent="0.25">
      <c r="B42" s="809"/>
      <c r="C42" s="751" t="s">
        <v>16</v>
      </c>
      <c r="D42" s="80" t="str">
        <f t="shared" si="4"/>
        <v>N/A</v>
      </c>
      <c r="E42" s="1162" t="s">
        <v>62</v>
      </c>
      <c r="F42" s="82">
        <f t="shared" si="5"/>
        <v>20351</v>
      </c>
      <c r="G42" s="241">
        <v>100</v>
      </c>
      <c r="H42" s="72"/>
    </row>
    <row r="43" spans="2:8" ht="52.8" x14ac:dyDescent="0.25">
      <c r="B43" s="807" t="s">
        <v>2674</v>
      </c>
      <c r="C43" s="652" t="s">
        <v>32</v>
      </c>
      <c r="D43" s="752" t="str">
        <f t="shared" si="4"/>
        <v/>
      </c>
      <c r="E43" s="1163"/>
      <c r="F43" s="754" t="str">
        <f t="shared" si="5"/>
        <v/>
      </c>
      <c r="G43" s="755"/>
      <c r="H43" s="72"/>
    </row>
    <row r="44" spans="2:8" x14ac:dyDescent="0.25">
      <c r="B44" s="808"/>
      <c r="C44" s="733" t="s">
        <v>15</v>
      </c>
      <c r="D44" s="80" t="str">
        <f t="shared" si="4"/>
        <v>N/A</v>
      </c>
      <c r="E44" s="1162" t="s">
        <v>62</v>
      </c>
      <c r="F44" s="82">
        <f t="shared" si="5"/>
        <v>4070</v>
      </c>
      <c r="G44" s="241">
        <v>20</v>
      </c>
      <c r="H44" s="72"/>
    </row>
    <row r="45" spans="2:8" ht="15.75" customHeight="1" x14ac:dyDescent="0.25">
      <c r="B45" s="809"/>
      <c r="C45" s="751" t="s">
        <v>16</v>
      </c>
      <c r="D45" s="80" t="str">
        <f t="shared" si="4"/>
        <v>N/A</v>
      </c>
      <c r="E45" s="1162" t="s">
        <v>62</v>
      </c>
      <c r="F45" s="82">
        <f t="shared" si="5"/>
        <v>20351</v>
      </c>
      <c r="G45" s="241">
        <v>100</v>
      </c>
      <c r="H45" s="72"/>
    </row>
    <row r="46" spans="2:8" ht="26.4" x14ac:dyDescent="0.25">
      <c r="B46" s="153" t="s">
        <v>3064</v>
      </c>
      <c r="C46" s="152" t="s">
        <v>33</v>
      </c>
      <c r="D46" s="80" t="str">
        <f t="shared" si="4"/>
        <v>N/A</v>
      </c>
      <c r="E46" s="1162" t="s">
        <v>62</v>
      </c>
      <c r="F46" s="82">
        <f t="shared" si="5"/>
        <v>4070</v>
      </c>
      <c r="G46" s="241">
        <v>20</v>
      </c>
      <c r="H46" s="72"/>
    </row>
    <row r="47" spans="2:8" ht="26.4" x14ac:dyDescent="0.25">
      <c r="B47" s="153" t="s">
        <v>34</v>
      </c>
      <c r="C47" s="152" t="s">
        <v>35</v>
      </c>
      <c r="D47" s="80" t="s">
        <v>62</v>
      </c>
      <c r="E47" s="1162" t="s">
        <v>62</v>
      </c>
      <c r="F47" s="82">
        <f>IF(G47="","",IFERROR(ROUND(G47*PenaltyUnit,0),G47))</f>
        <v>4070</v>
      </c>
      <c r="G47" s="241">
        <v>20</v>
      </c>
      <c r="H47" s="72"/>
    </row>
    <row r="48" spans="2:8" ht="26.4" x14ac:dyDescent="0.25">
      <c r="B48" s="807" t="s">
        <v>3063</v>
      </c>
      <c r="C48" s="102" t="s">
        <v>3060</v>
      </c>
      <c r="D48" s="80" t="str">
        <f>IF(E48="","",IFERROR(ROUND(E48*PenaltyUnit,0), E48))</f>
        <v>N/A</v>
      </c>
      <c r="E48" s="1162" t="s">
        <v>62</v>
      </c>
      <c r="F48" s="82" t="str">
        <f t="shared" si="5"/>
        <v/>
      </c>
      <c r="G48" s="241"/>
      <c r="H48" s="72"/>
    </row>
    <row r="49" spans="2:8" x14ac:dyDescent="0.25">
      <c r="B49" s="808"/>
      <c r="C49" s="733" t="s">
        <v>15</v>
      </c>
      <c r="D49" s="80" t="str">
        <f>IF(E49="","",IFERROR(ROUND(E49*PenaltyUnit,0), E49))</f>
        <v>N/A</v>
      </c>
      <c r="E49" s="1162" t="s">
        <v>62</v>
      </c>
      <c r="F49" s="82">
        <f t="shared" si="5"/>
        <v>24421</v>
      </c>
      <c r="G49" s="241">
        <v>120</v>
      </c>
      <c r="H49" s="72"/>
    </row>
    <row r="50" spans="2:8" ht="14.25" customHeight="1" x14ac:dyDescent="0.25">
      <c r="B50" s="809"/>
      <c r="C50" s="751" t="s">
        <v>16</v>
      </c>
      <c r="D50" s="80" t="str">
        <f>IF(E50="","",IFERROR(ROUND(E50*PenaltyUnit,0), E50))</f>
        <v>N/A</v>
      </c>
      <c r="E50" s="1162" t="s">
        <v>62</v>
      </c>
      <c r="F50" s="82">
        <f t="shared" si="5"/>
        <v>122106</v>
      </c>
      <c r="G50" s="241">
        <v>600</v>
      </c>
      <c r="H50" s="72"/>
    </row>
    <row r="51" spans="2:8" ht="50.25" customHeight="1" x14ac:dyDescent="0.25">
      <c r="B51" s="807" t="s">
        <v>3061</v>
      </c>
      <c r="C51" s="102" t="s">
        <v>3059</v>
      </c>
      <c r="D51" s="80">
        <f>IF(E51="","",IFERROR(ROUND(E51*PenaltyUnit,0), E51))</f>
        <v>1018</v>
      </c>
      <c r="E51" s="1162">
        <v>5</v>
      </c>
      <c r="F51" s="82" t="str">
        <f t="shared" si="5"/>
        <v/>
      </c>
      <c r="G51" s="329"/>
      <c r="H51" s="72"/>
    </row>
    <row r="52" spans="2:8" x14ac:dyDescent="0.25">
      <c r="B52" s="808"/>
      <c r="C52" s="733" t="s">
        <v>15</v>
      </c>
      <c r="D52" s="80" t="str">
        <f t="shared" ref="D52:D74" si="6">IF(E52="","",IFERROR(ROUND(E52*PenaltyUnit,0), E52))</f>
        <v/>
      </c>
      <c r="E52" s="1162"/>
      <c r="F52" s="82">
        <f>IF(G52="","",IFERROR(ROUND(G52*PenaltyUnit,0),G52))</f>
        <v>12211</v>
      </c>
      <c r="G52" s="241">
        <v>60</v>
      </c>
      <c r="H52" s="72"/>
    </row>
    <row r="53" spans="2:8" ht="15" customHeight="1" x14ac:dyDescent="0.25">
      <c r="B53" s="809"/>
      <c r="C53" s="751" t="s">
        <v>16</v>
      </c>
      <c r="D53" s="80" t="str">
        <f t="shared" si="6"/>
        <v/>
      </c>
      <c r="E53" s="1162"/>
      <c r="F53" s="82">
        <f t="shared" si="5"/>
        <v>61053</v>
      </c>
      <c r="G53" s="241">
        <v>300</v>
      </c>
      <c r="H53" s="72"/>
    </row>
    <row r="54" spans="2:8" ht="26.4" x14ac:dyDescent="0.25">
      <c r="B54" s="153" t="s">
        <v>3062</v>
      </c>
      <c r="C54" s="152" t="s">
        <v>3065</v>
      </c>
      <c r="D54" s="80" t="str">
        <f t="shared" si="6"/>
        <v>N/A</v>
      </c>
      <c r="E54" s="1162" t="s">
        <v>62</v>
      </c>
      <c r="F54" s="82">
        <f t="shared" si="5"/>
        <v>244212</v>
      </c>
      <c r="G54" s="241">
        <v>1200</v>
      </c>
      <c r="H54" s="72"/>
    </row>
    <row r="55" spans="2:8" x14ac:dyDescent="0.25">
      <c r="B55" s="242" t="s">
        <v>3491</v>
      </c>
      <c r="C55" s="152" t="s">
        <v>3492</v>
      </c>
      <c r="D55" s="80">
        <f t="shared" ref="D55:D67" si="7">IF(E55="","",IFERROR(ROUND(E55*PenaltyUnit,0), E55))</f>
        <v>2442</v>
      </c>
      <c r="E55" s="1162">
        <v>12</v>
      </c>
      <c r="F55" s="82">
        <f t="shared" si="5"/>
        <v>12211</v>
      </c>
      <c r="G55" s="241">
        <v>60</v>
      </c>
      <c r="H55" s="72"/>
    </row>
    <row r="56" spans="2:8" x14ac:dyDescent="0.25">
      <c r="B56" s="242" t="s">
        <v>3504</v>
      </c>
      <c r="C56" s="152" t="s">
        <v>3493</v>
      </c>
      <c r="D56" s="80">
        <f t="shared" si="7"/>
        <v>1526</v>
      </c>
      <c r="E56" s="328">
        <v>7.5</v>
      </c>
      <c r="F56" s="82">
        <f t="shared" si="5"/>
        <v>6105</v>
      </c>
      <c r="G56" s="241">
        <v>30</v>
      </c>
      <c r="H56" s="72"/>
    </row>
    <row r="57" spans="2:8" x14ac:dyDescent="0.25">
      <c r="B57" s="242" t="s">
        <v>3505</v>
      </c>
      <c r="C57" s="152" t="s">
        <v>3494</v>
      </c>
      <c r="D57" s="80">
        <f t="shared" si="7"/>
        <v>254</v>
      </c>
      <c r="E57" s="328">
        <v>1.25</v>
      </c>
      <c r="F57" s="82">
        <f t="shared" si="5"/>
        <v>1018</v>
      </c>
      <c r="G57" s="241">
        <v>5</v>
      </c>
      <c r="H57" s="72"/>
    </row>
    <row r="58" spans="2:8" ht="26.4" x14ac:dyDescent="0.25">
      <c r="B58" s="242" t="s">
        <v>3506</v>
      </c>
      <c r="C58" s="152" t="s">
        <v>3495</v>
      </c>
      <c r="D58" s="80">
        <f t="shared" si="7"/>
        <v>254</v>
      </c>
      <c r="E58" s="328">
        <v>1.25</v>
      </c>
      <c r="F58" s="82">
        <f t="shared" si="5"/>
        <v>1018</v>
      </c>
      <c r="G58" s="241">
        <v>5</v>
      </c>
      <c r="H58" s="72"/>
    </row>
    <row r="59" spans="2:8" ht="26.4" x14ac:dyDescent="0.25">
      <c r="B59" s="242" t="s">
        <v>3507</v>
      </c>
      <c r="C59" s="152" t="s">
        <v>3496</v>
      </c>
      <c r="D59" s="80">
        <f t="shared" si="7"/>
        <v>254</v>
      </c>
      <c r="E59" s="328">
        <v>1.25</v>
      </c>
      <c r="F59" s="82">
        <f t="shared" si="5"/>
        <v>1018</v>
      </c>
      <c r="G59" s="241">
        <v>5</v>
      </c>
      <c r="H59" s="72"/>
    </row>
    <row r="60" spans="2:8" ht="26.4" x14ac:dyDescent="0.25">
      <c r="B60" s="242" t="s">
        <v>3508</v>
      </c>
      <c r="C60" s="152" t="s">
        <v>3497</v>
      </c>
      <c r="D60" s="80">
        <f t="shared" si="7"/>
        <v>254</v>
      </c>
      <c r="E60" s="328">
        <v>1.25</v>
      </c>
      <c r="F60" s="82">
        <f t="shared" si="5"/>
        <v>1018</v>
      </c>
      <c r="G60" s="241">
        <v>5</v>
      </c>
      <c r="H60" s="72"/>
    </row>
    <row r="61" spans="2:8" ht="26.4" x14ac:dyDescent="0.25">
      <c r="B61" s="242" t="s">
        <v>3509</v>
      </c>
      <c r="C61" s="152" t="s">
        <v>3498</v>
      </c>
      <c r="D61" s="80">
        <f t="shared" si="7"/>
        <v>254</v>
      </c>
      <c r="E61" s="328">
        <v>1.25</v>
      </c>
      <c r="F61" s="82">
        <f t="shared" si="5"/>
        <v>1018</v>
      </c>
      <c r="G61" s="241">
        <v>5</v>
      </c>
      <c r="H61" s="72"/>
    </row>
    <row r="62" spans="2:8" ht="26.4" x14ac:dyDescent="0.25">
      <c r="B62" s="242" t="s">
        <v>3510</v>
      </c>
      <c r="C62" s="152" t="s">
        <v>3499</v>
      </c>
      <c r="D62" s="80">
        <f t="shared" si="7"/>
        <v>254</v>
      </c>
      <c r="E62" s="328">
        <v>1.25</v>
      </c>
      <c r="F62" s="82">
        <f t="shared" si="5"/>
        <v>1018</v>
      </c>
      <c r="G62" s="241">
        <v>5</v>
      </c>
      <c r="H62" s="72"/>
    </row>
    <row r="63" spans="2:8" ht="29.25" customHeight="1" x14ac:dyDescent="0.25">
      <c r="B63" s="242" t="s">
        <v>3511</v>
      </c>
      <c r="C63" s="152" t="s">
        <v>3500</v>
      </c>
      <c r="D63" s="80">
        <f t="shared" si="7"/>
        <v>254</v>
      </c>
      <c r="E63" s="328">
        <v>1.25</v>
      </c>
      <c r="F63" s="82">
        <f t="shared" si="5"/>
        <v>1018</v>
      </c>
      <c r="G63" s="241">
        <v>5</v>
      </c>
      <c r="H63" s="72"/>
    </row>
    <row r="64" spans="2:8" ht="19.5" customHeight="1" x14ac:dyDescent="0.25">
      <c r="B64" s="242" t="s">
        <v>3512</v>
      </c>
      <c r="C64" s="152" t="s">
        <v>3501</v>
      </c>
      <c r="D64" s="80">
        <f t="shared" si="7"/>
        <v>254</v>
      </c>
      <c r="E64" s="328">
        <v>1.25</v>
      </c>
      <c r="F64" s="82">
        <f t="shared" si="5"/>
        <v>1018</v>
      </c>
      <c r="G64" s="241">
        <v>5</v>
      </c>
      <c r="H64" s="72"/>
    </row>
    <row r="65" spans="2:8" ht="59.25" customHeight="1" x14ac:dyDescent="0.25">
      <c r="B65" s="242" t="s">
        <v>3544</v>
      </c>
      <c r="C65" s="152" t="s">
        <v>3545</v>
      </c>
      <c r="D65" s="80"/>
      <c r="E65" s="328"/>
      <c r="F65" s="82">
        <f t="shared" si="5"/>
        <v>4070</v>
      </c>
      <c r="G65" s="241">
        <v>20</v>
      </c>
      <c r="H65" s="72"/>
    </row>
    <row r="66" spans="2:8" ht="28.5" customHeight="1" x14ac:dyDescent="0.25">
      <c r="B66" s="242" t="s">
        <v>3513</v>
      </c>
      <c r="C66" s="152" t="s">
        <v>3502</v>
      </c>
      <c r="D66" s="80">
        <f t="shared" si="7"/>
        <v>254</v>
      </c>
      <c r="E66" s="328">
        <v>1.25</v>
      </c>
      <c r="F66" s="82">
        <f t="shared" si="5"/>
        <v>1018</v>
      </c>
      <c r="G66" s="241">
        <v>5</v>
      </c>
      <c r="H66" s="72"/>
    </row>
    <row r="67" spans="2:8" ht="27.75" customHeight="1" x14ac:dyDescent="0.25">
      <c r="B67" s="242" t="s">
        <v>3514</v>
      </c>
      <c r="C67" s="152" t="s">
        <v>3503</v>
      </c>
      <c r="D67" s="80">
        <f t="shared" si="7"/>
        <v>254</v>
      </c>
      <c r="E67" s="328">
        <v>1.25</v>
      </c>
      <c r="F67" s="82">
        <f t="shared" si="5"/>
        <v>1018</v>
      </c>
      <c r="G67" s="241">
        <v>5</v>
      </c>
      <c r="H67" s="72"/>
    </row>
    <row r="68" spans="2:8" ht="56.25" customHeight="1" x14ac:dyDescent="0.25">
      <c r="B68" s="794" t="s">
        <v>100</v>
      </c>
      <c r="C68" s="707" t="s">
        <v>3858</v>
      </c>
      <c r="D68" s="770"/>
      <c r="E68" s="770"/>
      <c r="F68" s="770"/>
      <c r="G68" s="771"/>
      <c r="H68" s="72"/>
    </row>
    <row r="69" spans="2:8" x14ac:dyDescent="0.25">
      <c r="B69" s="795"/>
      <c r="C69" s="772" t="s">
        <v>15</v>
      </c>
      <c r="D69" s="80" t="str">
        <f t="shared" si="6"/>
        <v>N/A</v>
      </c>
      <c r="E69" s="81" t="s">
        <v>62</v>
      </c>
      <c r="F69" s="82">
        <f t="shared" si="5"/>
        <v>48842</v>
      </c>
      <c r="G69" s="241">
        <v>240</v>
      </c>
      <c r="H69" s="72"/>
    </row>
    <row r="70" spans="2:8" ht="14.25" customHeight="1" x14ac:dyDescent="0.25">
      <c r="B70" s="796"/>
      <c r="C70" s="773" t="s">
        <v>16</v>
      </c>
      <c r="D70" s="80" t="str">
        <f t="shared" si="6"/>
        <v>N/A</v>
      </c>
      <c r="E70" s="81" t="s">
        <v>62</v>
      </c>
      <c r="F70" s="82">
        <f t="shared" si="5"/>
        <v>244212</v>
      </c>
      <c r="G70" s="241">
        <v>1200</v>
      </c>
      <c r="H70" s="72"/>
    </row>
    <row r="71" spans="2:8" ht="26.4" x14ac:dyDescent="0.25">
      <c r="B71" s="151">
        <v>65</v>
      </c>
      <c r="C71" s="152" t="s">
        <v>3859</v>
      </c>
      <c r="D71" s="80">
        <f t="shared" si="6"/>
        <v>814</v>
      </c>
      <c r="E71" s="1162">
        <v>4</v>
      </c>
      <c r="F71" s="82">
        <f t="shared" si="5"/>
        <v>10176</v>
      </c>
      <c r="G71" s="241">
        <v>50</v>
      </c>
      <c r="H71" s="72"/>
    </row>
    <row r="72" spans="2:8" ht="111" customHeight="1" x14ac:dyDescent="0.25">
      <c r="B72" s="794">
        <v>66</v>
      </c>
      <c r="C72" s="707" t="s">
        <v>3058</v>
      </c>
      <c r="D72" s="770" t="str">
        <f t="shared" si="6"/>
        <v/>
      </c>
      <c r="E72" s="770"/>
      <c r="F72" s="770" t="str">
        <f t="shared" si="5"/>
        <v/>
      </c>
      <c r="G72" s="771"/>
      <c r="H72" s="72"/>
    </row>
    <row r="73" spans="2:8" ht="19.2" customHeight="1" x14ac:dyDescent="0.25">
      <c r="B73" s="795"/>
      <c r="C73" s="772" t="s">
        <v>36</v>
      </c>
      <c r="D73" s="80" t="str">
        <f t="shared" si="6"/>
        <v>N/A</v>
      </c>
      <c r="E73" s="81" t="s">
        <v>62</v>
      </c>
      <c r="F73" s="82">
        <f t="shared" si="5"/>
        <v>24421</v>
      </c>
      <c r="G73" s="241">
        <v>120</v>
      </c>
      <c r="H73" s="72"/>
    </row>
    <row r="74" spans="2:8" ht="20.25" customHeight="1" x14ac:dyDescent="0.25">
      <c r="B74" s="795"/>
      <c r="C74" s="773" t="s">
        <v>16</v>
      </c>
      <c r="D74" s="331" t="str">
        <f t="shared" si="6"/>
        <v>N/A</v>
      </c>
      <c r="E74" s="332" t="s">
        <v>62</v>
      </c>
      <c r="F74" s="333">
        <f t="shared" si="5"/>
        <v>122106</v>
      </c>
      <c r="G74" s="334">
        <v>600</v>
      </c>
      <c r="H74" s="72"/>
    </row>
    <row r="75" spans="2:8" s="104" customFormat="1" ht="36" customHeight="1" x14ac:dyDescent="0.25">
      <c r="B75" s="801" t="s">
        <v>3861</v>
      </c>
      <c r="C75" s="802"/>
      <c r="D75" s="802"/>
      <c r="E75" s="802"/>
      <c r="F75" s="802"/>
      <c r="G75" s="803"/>
      <c r="H75" s="72"/>
    </row>
    <row r="76" spans="2:8" ht="48.75" customHeight="1" x14ac:dyDescent="0.25">
      <c r="B76" s="774" t="s">
        <v>37</v>
      </c>
      <c r="C76" s="775" t="s">
        <v>3288</v>
      </c>
      <c r="D76" s="335">
        <f>IF(E76="","",IFERROR(ROUND(E76*PenaltyUnit,0), E76))</f>
        <v>204</v>
      </c>
      <c r="E76" s="1162">
        <v>1</v>
      </c>
      <c r="F76" s="336">
        <f t="shared" ref="F76:F96" si="8">IF(G76="","",IFERROR(ROUND(G76*PenaltyUnit,0),G76))</f>
        <v>1018</v>
      </c>
      <c r="G76" s="337">
        <v>5</v>
      </c>
      <c r="H76" s="72"/>
    </row>
    <row r="77" spans="2:8" ht="38.25" customHeight="1" x14ac:dyDescent="0.25">
      <c r="B77" s="151" t="s">
        <v>38</v>
      </c>
      <c r="C77" s="152" t="s">
        <v>39</v>
      </c>
      <c r="D77" s="776"/>
      <c r="E77" s="1162"/>
      <c r="F77" s="82">
        <f t="shared" si="8"/>
        <v>4070</v>
      </c>
      <c r="G77" s="241">
        <v>20</v>
      </c>
      <c r="H77" s="72"/>
    </row>
    <row r="78" spans="2:8" ht="38.25" customHeight="1" x14ac:dyDescent="0.25">
      <c r="B78" s="151" t="s">
        <v>40</v>
      </c>
      <c r="C78" s="152" t="s">
        <v>41</v>
      </c>
      <c r="D78" s="80">
        <f t="shared" ref="D78:D90" si="9">IF(E78="","",IFERROR(ROUND(E78*PenaltyUnit,0), E78))</f>
        <v>814</v>
      </c>
      <c r="E78" s="1162">
        <v>4</v>
      </c>
      <c r="F78" s="82">
        <f t="shared" si="8"/>
        <v>4070</v>
      </c>
      <c r="G78" s="241">
        <v>20</v>
      </c>
      <c r="H78" s="72"/>
    </row>
    <row r="79" spans="2:8" ht="73.5" customHeight="1" x14ac:dyDescent="0.25">
      <c r="B79" s="151" t="s">
        <v>42</v>
      </c>
      <c r="C79" s="152" t="s">
        <v>43</v>
      </c>
      <c r="D79" s="80">
        <f t="shared" si="9"/>
        <v>407</v>
      </c>
      <c r="E79" s="1162">
        <v>2</v>
      </c>
      <c r="F79" s="82">
        <f t="shared" si="8"/>
        <v>2035</v>
      </c>
      <c r="G79" s="241">
        <v>10</v>
      </c>
      <c r="H79" s="72"/>
    </row>
    <row r="80" spans="2:8" ht="31.5" customHeight="1" x14ac:dyDescent="0.25">
      <c r="B80" s="151" t="s">
        <v>44</v>
      </c>
      <c r="C80" s="152" t="s">
        <v>45</v>
      </c>
      <c r="D80" s="80">
        <f t="shared" si="9"/>
        <v>407</v>
      </c>
      <c r="E80" s="1162">
        <v>2</v>
      </c>
      <c r="F80" s="82">
        <f t="shared" si="8"/>
        <v>2035</v>
      </c>
      <c r="G80" s="241">
        <v>10</v>
      </c>
      <c r="H80" s="72"/>
    </row>
    <row r="81" spans="2:8" ht="35.25" customHeight="1" x14ac:dyDescent="0.25">
      <c r="B81" s="151" t="s">
        <v>46</v>
      </c>
      <c r="C81" s="152" t="s">
        <v>47</v>
      </c>
      <c r="D81" s="80">
        <f t="shared" si="9"/>
        <v>407</v>
      </c>
      <c r="E81" s="1162">
        <v>2</v>
      </c>
      <c r="F81" s="82">
        <f t="shared" si="8"/>
        <v>2035</v>
      </c>
      <c r="G81" s="241">
        <v>10</v>
      </c>
      <c r="H81" s="72"/>
    </row>
    <row r="82" spans="2:8" ht="47.25" customHeight="1" x14ac:dyDescent="0.25">
      <c r="B82" s="151" t="s">
        <v>48</v>
      </c>
      <c r="C82" s="152" t="s">
        <v>49</v>
      </c>
      <c r="D82" s="80">
        <f t="shared" si="9"/>
        <v>407</v>
      </c>
      <c r="E82" s="1162">
        <v>2</v>
      </c>
      <c r="F82" s="82">
        <f t="shared" si="8"/>
        <v>2035</v>
      </c>
      <c r="G82" s="241">
        <v>10</v>
      </c>
      <c r="H82" s="72"/>
    </row>
    <row r="83" spans="2:8" ht="37.5" customHeight="1" x14ac:dyDescent="0.25">
      <c r="B83" s="151" t="s">
        <v>50</v>
      </c>
      <c r="C83" s="152" t="s">
        <v>51</v>
      </c>
      <c r="D83" s="776"/>
      <c r="E83" s="777"/>
      <c r="F83" s="82">
        <f t="shared" si="8"/>
        <v>2035</v>
      </c>
      <c r="G83" s="241">
        <v>10</v>
      </c>
      <c r="H83" s="72"/>
    </row>
    <row r="84" spans="2:8" ht="42.75" customHeight="1" x14ac:dyDescent="0.25">
      <c r="B84" s="151" t="s">
        <v>52</v>
      </c>
      <c r="C84" s="152" t="s">
        <v>53</v>
      </c>
      <c r="D84" s="776"/>
      <c r="E84" s="777"/>
      <c r="F84" s="82">
        <f t="shared" si="8"/>
        <v>2035</v>
      </c>
      <c r="G84" s="241">
        <v>10</v>
      </c>
      <c r="H84" s="72"/>
    </row>
    <row r="85" spans="2:8" ht="72" customHeight="1" x14ac:dyDescent="0.25">
      <c r="B85" s="151" t="s">
        <v>54</v>
      </c>
      <c r="C85" s="152" t="s">
        <v>55</v>
      </c>
      <c r="D85" s="80">
        <f t="shared" si="9"/>
        <v>407</v>
      </c>
      <c r="E85" s="1162">
        <v>2</v>
      </c>
      <c r="F85" s="82">
        <f t="shared" si="8"/>
        <v>2035</v>
      </c>
      <c r="G85" s="241">
        <v>10</v>
      </c>
      <c r="H85" s="72"/>
    </row>
    <row r="86" spans="2:8" ht="83.25" customHeight="1" x14ac:dyDescent="0.25">
      <c r="B86" s="151" t="s">
        <v>56</v>
      </c>
      <c r="C86" s="152" t="s">
        <v>57</v>
      </c>
      <c r="D86" s="80">
        <f t="shared" si="9"/>
        <v>407</v>
      </c>
      <c r="E86" s="1162">
        <v>2</v>
      </c>
      <c r="F86" s="82">
        <f t="shared" si="8"/>
        <v>2035</v>
      </c>
      <c r="G86" s="241">
        <v>10</v>
      </c>
      <c r="H86" s="72"/>
    </row>
    <row r="87" spans="2:8" ht="44.25" customHeight="1" x14ac:dyDescent="0.25">
      <c r="B87" s="151" t="s">
        <v>58</v>
      </c>
      <c r="C87" s="152" t="s">
        <v>59</v>
      </c>
      <c r="D87" s="80">
        <f t="shared" si="9"/>
        <v>407</v>
      </c>
      <c r="E87" s="1162">
        <v>2</v>
      </c>
      <c r="F87" s="82">
        <f t="shared" si="8"/>
        <v>2035</v>
      </c>
      <c r="G87" s="241">
        <v>10</v>
      </c>
      <c r="H87" s="72"/>
    </row>
    <row r="88" spans="2:8" ht="48" customHeight="1" x14ac:dyDescent="0.25">
      <c r="B88" s="151" t="s">
        <v>60</v>
      </c>
      <c r="C88" s="152" t="s">
        <v>61</v>
      </c>
      <c r="D88" s="80">
        <f t="shared" si="9"/>
        <v>814</v>
      </c>
      <c r="E88" s="1162">
        <v>4</v>
      </c>
      <c r="F88" s="82">
        <f t="shared" si="8"/>
        <v>4070</v>
      </c>
      <c r="G88" s="241">
        <v>20</v>
      </c>
      <c r="H88" s="72"/>
    </row>
    <row r="89" spans="2:8" ht="16.95" customHeight="1" x14ac:dyDescent="0.25">
      <c r="B89" s="151">
        <v>14</v>
      </c>
      <c r="C89" s="152" t="s">
        <v>3054</v>
      </c>
      <c r="D89" s="338" t="str">
        <f t="shared" si="9"/>
        <v>N/A</v>
      </c>
      <c r="E89" s="328" t="s">
        <v>62</v>
      </c>
      <c r="F89" s="82">
        <f t="shared" si="8"/>
        <v>2035</v>
      </c>
      <c r="G89" s="241">
        <v>10</v>
      </c>
      <c r="H89" s="72"/>
    </row>
    <row r="90" spans="2:8" ht="139.5" customHeight="1" x14ac:dyDescent="0.25">
      <c r="B90" s="151">
        <v>31</v>
      </c>
      <c r="C90" s="152" t="s">
        <v>3053</v>
      </c>
      <c r="D90" s="80">
        <f t="shared" si="9"/>
        <v>204</v>
      </c>
      <c r="E90" s="1162">
        <v>1</v>
      </c>
      <c r="F90" s="82">
        <f t="shared" si="8"/>
        <v>2035</v>
      </c>
      <c r="G90" s="241">
        <v>10</v>
      </c>
      <c r="H90" s="72"/>
    </row>
    <row r="91" spans="2:8" ht="165" customHeight="1" x14ac:dyDescent="0.25">
      <c r="B91" s="151">
        <v>32</v>
      </c>
      <c r="C91" s="152" t="s">
        <v>3057</v>
      </c>
      <c r="D91" s="330"/>
      <c r="E91" s="1162"/>
      <c r="F91" s="82">
        <f t="shared" si="8"/>
        <v>2035</v>
      </c>
      <c r="G91" s="241">
        <v>10</v>
      </c>
      <c r="H91" s="72"/>
    </row>
    <row r="92" spans="2:8" ht="36.75" customHeight="1" x14ac:dyDescent="0.25">
      <c r="B92" s="151">
        <v>33</v>
      </c>
      <c r="C92" s="152" t="s">
        <v>3056</v>
      </c>
      <c r="D92" s="82">
        <f t="shared" ref="D92:D97" si="10">IF(E92="","",IFERROR(ROUND(E92*PenaltyUnit,0),E92))</f>
        <v>204</v>
      </c>
      <c r="E92" s="1162">
        <v>1</v>
      </c>
      <c r="F92" s="82">
        <f t="shared" si="8"/>
        <v>2035</v>
      </c>
      <c r="G92" s="241">
        <v>10</v>
      </c>
      <c r="H92" s="150"/>
    </row>
    <row r="93" spans="2:8" ht="85.5" customHeight="1" x14ac:dyDescent="0.25">
      <c r="B93" s="151" t="s">
        <v>63</v>
      </c>
      <c r="C93" s="152" t="s">
        <v>3055</v>
      </c>
      <c r="D93" s="82" t="str">
        <f t="shared" si="10"/>
        <v>N/A</v>
      </c>
      <c r="E93" s="81" t="s">
        <v>62</v>
      </c>
      <c r="F93" s="82">
        <f t="shared" si="8"/>
        <v>4070</v>
      </c>
      <c r="G93" s="241">
        <v>20</v>
      </c>
      <c r="H93" s="150"/>
    </row>
    <row r="94" spans="2:8" ht="82.5" customHeight="1" x14ac:dyDescent="0.25">
      <c r="B94" s="243" t="s">
        <v>64</v>
      </c>
      <c r="C94" s="154" t="s">
        <v>65</v>
      </c>
      <c r="D94" s="82">
        <f t="shared" si="10"/>
        <v>814</v>
      </c>
      <c r="E94" s="1162">
        <v>4</v>
      </c>
      <c r="F94" s="82">
        <f>IF(G94="","",IFERROR(ROUND(G94*PenaltyUnit,0),G94))</f>
        <v>4070</v>
      </c>
      <c r="G94" s="339">
        <v>20</v>
      </c>
      <c r="H94" s="150"/>
    </row>
    <row r="95" spans="2:8" ht="31.5" customHeight="1" x14ac:dyDescent="0.25">
      <c r="B95" s="151" t="s">
        <v>66</v>
      </c>
      <c r="C95" s="152" t="s">
        <v>67</v>
      </c>
      <c r="D95" s="82">
        <f t="shared" si="10"/>
        <v>407</v>
      </c>
      <c r="E95" s="1162">
        <v>2</v>
      </c>
      <c r="F95" s="82">
        <f t="shared" si="8"/>
        <v>2035</v>
      </c>
      <c r="G95" s="241">
        <v>10</v>
      </c>
      <c r="H95" s="150"/>
    </row>
    <row r="96" spans="2:8" ht="37.5" customHeight="1" x14ac:dyDescent="0.25">
      <c r="B96" s="151" t="s">
        <v>68</v>
      </c>
      <c r="C96" s="152" t="s">
        <v>69</v>
      </c>
      <c r="D96" s="82">
        <f t="shared" si="10"/>
        <v>407</v>
      </c>
      <c r="E96" s="1162">
        <v>2</v>
      </c>
      <c r="F96" s="82">
        <f t="shared" si="8"/>
        <v>2035</v>
      </c>
      <c r="G96" s="241">
        <v>10</v>
      </c>
      <c r="H96" s="150"/>
    </row>
    <row r="97" spans="2:8" ht="59.4" customHeight="1" x14ac:dyDescent="0.25">
      <c r="B97" s="151" t="s">
        <v>70</v>
      </c>
      <c r="C97" s="152" t="s">
        <v>71</v>
      </c>
      <c r="D97" s="82">
        <f t="shared" si="10"/>
        <v>204</v>
      </c>
      <c r="E97" s="1162">
        <v>1</v>
      </c>
      <c r="F97" s="82">
        <f>IF(G97="","",IFERROR(ROUND(G97*PenaltyUnit,0),G97))</f>
        <v>1018</v>
      </c>
      <c r="G97" s="241">
        <v>5</v>
      </c>
      <c r="H97" s="150"/>
    </row>
    <row r="98" spans="2:8" ht="15" customHeight="1" x14ac:dyDescent="0.25"/>
  </sheetData>
  <sheetProtection selectLockedCells="1" selectUnlockedCells="1"/>
  <mergeCells count="23">
    <mergeCell ref="B75:G75"/>
    <mergeCell ref="B11:G11"/>
    <mergeCell ref="B27:B29"/>
    <mergeCell ref="B72:B74"/>
    <mergeCell ref="B51:B53"/>
    <mergeCell ref="B68:B70"/>
    <mergeCell ref="B48:B50"/>
    <mergeCell ref="B43:B45"/>
    <mergeCell ref="B40:B42"/>
    <mergeCell ref="B36:B38"/>
    <mergeCell ref="B33:B35"/>
    <mergeCell ref="B12:B14"/>
    <mergeCell ref="B30:B32"/>
    <mergeCell ref="B15:B17"/>
    <mergeCell ref="B18:B20"/>
    <mergeCell ref="B21:B23"/>
    <mergeCell ref="B24:B26"/>
    <mergeCell ref="B7:G7"/>
    <mergeCell ref="B8:G8"/>
    <mergeCell ref="B1:G1"/>
    <mergeCell ref="B9:C10"/>
    <mergeCell ref="D9:E9"/>
    <mergeCell ref="F9:G9"/>
  </mergeCells>
  <phoneticPr fontId="27" type="noConversion"/>
  <printOptions horizontalCentered="1"/>
  <pageMargins left="0.70866141732283472" right="0.70866141732283472" top="0.74803149606299213" bottom="0.74803149606299213" header="0.31496062992125984" footer="0.31496062992125984"/>
  <pageSetup paperSize="8" scale="65" fitToHeight="0" orientation="portrait" r:id="rId1"/>
  <headerFooter alignWithMargins="0"/>
  <rowBreaks count="2" manualBreakCount="2">
    <brk id="64" max="7" man="1"/>
    <brk id="9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8FA66-0DB3-4B0D-B874-0282AAA813BD}">
  <dimension ref="A1:H248"/>
  <sheetViews>
    <sheetView workbookViewId="0">
      <selection activeCell="B9" sqref="B9:C10"/>
    </sheetView>
  </sheetViews>
  <sheetFormatPr defaultColWidth="0" defaultRowHeight="14.4" zeroHeight="1" x14ac:dyDescent="0.3"/>
  <cols>
    <col min="1" max="1" width="5.6640625" style="437" customWidth="1"/>
    <col min="2" max="2" width="11.33203125" style="437" customWidth="1"/>
    <col min="3" max="3" width="65.33203125" style="437" customWidth="1"/>
    <col min="4" max="7" width="15.6640625" style="437" customWidth="1"/>
    <col min="8" max="8" width="5.6640625" style="437" customWidth="1"/>
    <col min="9" max="16384" width="9.109375" style="437" hidden="1"/>
  </cols>
  <sheetData>
    <row r="1" spans="2:7" ht="20.100000000000001" customHeight="1" x14ac:dyDescent="0.3">
      <c r="B1" s="822" t="s">
        <v>3289</v>
      </c>
      <c r="C1" s="822"/>
      <c r="D1" s="822"/>
      <c r="E1" s="822"/>
      <c r="F1" s="822"/>
      <c r="G1" s="822"/>
    </row>
    <row r="2" spans="2:7" ht="15" customHeight="1" x14ac:dyDescent="0.3">
      <c r="B2" s="75"/>
      <c r="C2" s="104"/>
      <c r="D2" s="734"/>
      <c r="E2" s="738"/>
      <c r="F2" s="739"/>
      <c r="G2" s="740"/>
    </row>
    <row r="3" spans="2:7" ht="15" customHeight="1" x14ac:dyDescent="0.3">
      <c r="B3" s="821" t="str">
        <f>"In accordance with the Monetary Units Act 2004, the value for "&amp;FinYear&amp;" is:"</f>
        <v>In accordance with the Monetary Units Act 2004, the value for 2025-2026 is:</v>
      </c>
      <c r="C3" s="821"/>
      <c r="D3" s="468"/>
      <c r="E3" s="468"/>
      <c r="F3" s="468"/>
      <c r="G3" s="468"/>
    </row>
    <row r="4" spans="2:7" ht="15" customHeight="1" x14ac:dyDescent="0.3">
      <c r="B4" s="75"/>
      <c r="C4" s="78" t="s">
        <v>7</v>
      </c>
      <c r="D4" s="473">
        <f>FeeUnit</f>
        <v>16.809999999999999</v>
      </c>
      <c r="E4" s="738"/>
      <c r="F4" s="739"/>
      <c r="G4" s="740"/>
    </row>
    <row r="5" spans="2:7" ht="15" customHeight="1" x14ac:dyDescent="0.3">
      <c r="B5" s="75"/>
      <c r="C5" s="78" t="s">
        <v>8</v>
      </c>
      <c r="D5" s="473">
        <f>PenaltyUnit</f>
        <v>203.51</v>
      </c>
      <c r="E5" s="738"/>
      <c r="F5" s="739"/>
      <c r="G5" s="740"/>
    </row>
    <row r="6" spans="2:7" x14ac:dyDescent="0.3">
      <c r="B6" s="75"/>
      <c r="C6" s="104"/>
      <c r="D6" s="734"/>
      <c r="E6" s="738"/>
      <c r="F6" s="739"/>
      <c r="G6" s="740"/>
    </row>
    <row r="7" spans="2:7" s="793" customFormat="1" ht="35.1" customHeight="1" x14ac:dyDescent="0.3">
      <c r="B7" s="914" t="s">
        <v>3487</v>
      </c>
      <c r="C7" s="914"/>
      <c r="D7" s="914"/>
      <c r="E7" s="914"/>
      <c r="F7" s="914"/>
      <c r="G7" s="914"/>
    </row>
    <row r="8" spans="2:7" s="793" customFormat="1" ht="35.1" customHeight="1" x14ac:dyDescent="0.3">
      <c r="B8" s="797" t="s">
        <v>10</v>
      </c>
      <c r="C8" s="797"/>
      <c r="D8" s="797"/>
      <c r="E8" s="797"/>
      <c r="F8" s="797"/>
      <c r="G8" s="797"/>
    </row>
    <row r="9" spans="2:7" ht="33.75" customHeight="1" x14ac:dyDescent="0.3">
      <c r="B9" s="915" t="s">
        <v>3563</v>
      </c>
      <c r="C9" s="916"/>
      <c r="D9" s="919" t="str">
        <f>"Infringement Penalty
from "&amp;TEXT(StartDate,"dd-MMM-YYYY")</f>
        <v>Infringement Penalty
from 01-Jul-2025</v>
      </c>
      <c r="E9" s="920"/>
      <c r="F9" s="919" t="str">
        <f>"Maximum Court Penalty from
"&amp;TEXT(StartDate,"dd-MMM-YYYY")</f>
        <v>Maximum Court Penalty from
01-Jul-2025</v>
      </c>
      <c r="G9" s="920"/>
    </row>
    <row r="10" spans="2:7" ht="16.2" x14ac:dyDescent="0.3">
      <c r="B10" s="917"/>
      <c r="C10" s="918"/>
      <c r="D10" s="746" t="s">
        <v>11</v>
      </c>
      <c r="E10" s="747" t="s">
        <v>12</v>
      </c>
      <c r="F10" s="746" t="s">
        <v>11</v>
      </c>
      <c r="G10" s="746" t="s">
        <v>12</v>
      </c>
    </row>
    <row r="11" spans="2:7" s="640" customFormat="1" ht="33.75" customHeight="1" x14ac:dyDescent="0.3">
      <c r="B11" s="905" t="s">
        <v>3986</v>
      </c>
      <c r="C11" s="906"/>
      <c r="D11" s="906"/>
      <c r="E11" s="906"/>
      <c r="F11" s="906"/>
      <c r="G11" s="907"/>
    </row>
    <row r="12" spans="2:7" ht="24.75" customHeight="1" x14ac:dyDescent="0.3">
      <c r="B12" s="902" t="s">
        <v>2078</v>
      </c>
      <c r="C12" s="670" t="s">
        <v>3316</v>
      </c>
      <c r="D12" s="735" t="str">
        <f t="shared" ref="D12:D75" si="0">IF($E12="","",IFERROR(ROUND($E12*PenaltyUnit,0), "N/A"))</f>
        <v/>
      </c>
      <c r="E12" s="741"/>
      <c r="F12" s="742"/>
      <c r="G12" s="743"/>
    </row>
    <row r="13" spans="2:7" x14ac:dyDescent="0.3">
      <c r="B13" s="903"/>
      <c r="C13" s="671" t="s">
        <v>3317</v>
      </c>
      <c r="D13" s="736" t="str">
        <f t="shared" si="0"/>
        <v>N/A</v>
      </c>
      <c r="E13" s="737" t="s">
        <v>62</v>
      </c>
      <c r="F13" s="96">
        <f t="shared" ref="F13:F45" si="1">IF($G13="","",IFERROR(ROUND($G13*PenaltyUnit,0), G13))</f>
        <v>366318</v>
      </c>
      <c r="G13" s="1038">
        <v>1800</v>
      </c>
    </row>
    <row r="14" spans="2:7" x14ac:dyDescent="0.3">
      <c r="B14" s="904"/>
      <c r="C14" s="660" t="s">
        <v>3318</v>
      </c>
      <c r="D14" s="736" t="str">
        <f t="shared" si="0"/>
        <v>N/A</v>
      </c>
      <c r="E14" s="737" t="s">
        <v>62</v>
      </c>
      <c r="F14" s="96">
        <f t="shared" si="1"/>
        <v>1831590</v>
      </c>
      <c r="G14" s="1038">
        <v>9000</v>
      </c>
    </row>
    <row r="15" spans="2:7" ht="26.4" x14ac:dyDescent="0.3">
      <c r="B15" s="902" t="s">
        <v>2099</v>
      </c>
      <c r="C15" s="670" t="s">
        <v>3319</v>
      </c>
      <c r="D15" s="735" t="str">
        <f t="shared" si="0"/>
        <v/>
      </c>
      <c r="E15" s="741"/>
      <c r="F15" s="742" t="str">
        <f t="shared" si="1"/>
        <v/>
      </c>
      <c r="G15" s="743"/>
    </row>
    <row r="16" spans="2:7" x14ac:dyDescent="0.3">
      <c r="B16" s="903"/>
      <c r="C16" s="671" t="s">
        <v>3317</v>
      </c>
      <c r="D16" s="736" t="str">
        <f t="shared" si="0"/>
        <v>N/A</v>
      </c>
      <c r="E16" s="737" t="s">
        <v>62</v>
      </c>
      <c r="F16" s="96">
        <f t="shared" si="1"/>
        <v>366318</v>
      </c>
      <c r="G16" s="1038">
        <v>1800</v>
      </c>
    </row>
    <row r="17" spans="2:7" x14ac:dyDescent="0.3">
      <c r="B17" s="904"/>
      <c r="C17" s="660" t="s">
        <v>3318</v>
      </c>
      <c r="D17" s="736" t="str">
        <f t="shared" si="0"/>
        <v>N/A</v>
      </c>
      <c r="E17" s="737" t="s">
        <v>62</v>
      </c>
      <c r="F17" s="96">
        <f t="shared" si="1"/>
        <v>1831590</v>
      </c>
      <c r="G17" s="1038">
        <v>9000</v>
      </c>
    </row>
    <row r="18" spans="2:7" ht="24.75" customHeight="1" x14ac:dyDescent="0.3">
      <c r="B18" s="902" t="s">
        <v>2106</v>
      </c>
      <c r="C18" s="670" t="s">
        <v>3320</v>
      </c>
      <c r="D18" s="735" t="str">
        <f t="shared" si="0"/>
        <v/>
      </c>
      <c r="E18" s="741"/>
      <c r="F18" s="742" t="str">
        <f t="shared" si="1"/>
        <v/>
      </c>
      <c r="G18" s="743"/>
    </row>
    <row r="19" spans="2:7" x14ac:dyDescent="0.3">
      <c r="B19" s="903"/>
      <c r="C19" s="671" t="s">
        <v>3317</v>
      </c>
      <c r="D19" s="736" t="str">
        <f t="shared" si="0"/>
        <v>N/A</v>
      </c>
      <c r="E19" s="737" t="s">
        <v>62</v>
      </c>
      <c r="F19" s="96">
        <f t="shared" si="1"/>
        <v>366318</v>
      </c>
      <c r="G19" s="1038">
        <v>1800</v>
      </c>
    </row>
    <row r="20" spans="2:7" x14ac:dyDescent="0.3">
      <c r="B20" s="904"/>
      <c r="C20" s="660" t="s">
        <v>3318</v>
      </c>
      <c r="D20" s="736" t="str">
        <f t="shared" si="0"/>
        <v>N/A</v>
      </c>
      <c r="E20" s="737" t="s">
        <v>62</v>
      </c>
      <c r="F20" s="96">
        <f t="shared" si="1"/>
        <v>1831590</v>
      </c>
      <c r="G20" s="1038">
        <v>9000</v>
      </c>
    </row>
    <row r="21" spans="2:7" ht="39.6" x14ac:dyDescent="0.3">
      <c r="B21" s="902" t="s">
        <v>3321</v>
      </c>
      <c r="C21" s="670" t="s">
        <v>3838</v>
      </c>
      <c r="D21" s="735" t="str">
        <f t="shared" si="0"/>
        <v/>
      </c>
      <c r="E21" s="741"/>
      <c r="F21" s="742" t="str">
        <f t="shared" si="1"/>
        <v/>
      </c>
      <c r="G21" s="743"/>
    </row>
    <row r="22" spans="2:7" x14ac:dyDescent="0.3">
      <c r="B22" s="903"/>
      <c r="C22" s="671" t="s">
        <v>3317</v>
      </c>
      <c r="D22" s="736" t="str">
        <f t="shared" si="0"/>
        <v>N/A</v>
      </c>
      <c r="E22" s="737" t="s">
        <v>62</v>
      </c>
      <c r="F22" s="96">
        <f t="shared" si="1"/>
        <v>366318</v>
      </c>
      <c r="G22" s="1038">
        <v>1800</v>
      </c>
    </row>
    <row r="23" spans="2:7" x14ac:dyDescent="0.3">
      <c r="B23" s="904"/>
      <c r="C23" s="660" t="s">
        <v>3318</v>
      </c>
      <c r="D23" s="736" t="str">
        <f t="shared" si="0"/>
        <v>N/A</v>
      </c>
      <c r="E23" s="737" t="s">
        <v>62</v>
      </c>
      <c r="F23" s="96">
        <f t="shared" si="1"/>
        <v>1831590</v>
      </c>
      <c r="G23" s="1038">
        <v>9000</v>
      </c>
    </row>
    <row r="24" spans="2:7" ht="52.8" x14ac:dyDescent="0.3">
      <c r="B24" s="902" t="s">
        <v>3322</v>
      </c>
      <c r="C24" s="670" t="s">
        <v>3837</v>
      </c>
      <c r="D24" s="735" t="str">
        <f t="shared" si="0"/>
        <v/>
      </c>
      <c r="E24" s="741"/>
      <c r="F24" s="742" t="str">
        <f t="shared" si="1"/>
        <v/>
      </c>
      <c r="G24" s="743"/>
    </row>
    <row r="25" spans="2:7" x14ac:dyDescent="0.3">
      <c r="B25" s="903"/>
      <c r="C25" s="671" t="s">
        <v>3317</v>
      </c>
      <c r="D25" s="736" t="str">
        <f t="shared" si="0"/>
        <v>N/A</v>
      </c>
      <c r="E25" s="737" t="s">
        <v>62</v>
      </c>
      <c r="F25" s="96">
        <f t="shared" si="1"/>
        <v>366318</v>
      </c>
      <c r="G25" s="1038">
        <v>1800</v>
      </c>
    </row>
    <row r="26" spans="2:7" x14ac:dyDescent="0.3">
      <c r="B26" s="904"/>
      <c r="C26" s="660" t="s">
        <v>3318</v>
      </c>
      <c r="D26" s="736" t="str">
        <f t="shared" si="0"/>
        <v>N/A</v>
      </c>
      <c r="E26" s="737" t="s">
        <v>62</v>
      </c>
      <c r="F26" s="96">
        <f t="shared" si="1"/>
        <v>1831590</v>
      </c>
      <c r="G26" s="1038">
        <v>9000</v>
      </c>
    </row>
    <row r="27" spans="2:7" ht="39.6" x14ac:dyDescent="0.3">
      <c r="B27" s="902" t="s">
        <v>3323</v>
      </c>
      <c r="C27" s="670" t="s">
        <v>3464</v>
      </c>
      <c r="D27" s="735" t="str">
        <f t="shared" si="0"/>
        <v/>
      </c>
      <c r="E27" s="741"/>
      <c r="F27" s="742" t="str">
        <f t="shared" si="1"/>
        <v/>
      </c>
      <c r="G27" s="743"/>
    </row>
    <row r="28" spans="2:7" x14ac:dyDescent="0.3">
      <c r="B28" s="903"/>
      <c r="C28" s="671" t="s">
        <v>3317</v>
      </c>
      <c r="D28" s="736" t="str">
        <f t="shared" si="0"/>
        <v>N/A</v>
      </c>
      <c r="E28" s="737" t="s">
        <v>62</v>
      </c>
      <c r="F28" s="96">
        <f t="shared" si="1"/>
        <v>366318</v>
      </c>
      <c r="G28" s="1038">
        <v>1800</v>
      </c>
    </row>
    <row r="29" spans="2:7" x14ac:dyDescent="0.3">
      <c r="B29" s="904"/>
      <c r="C29" s="660" t="s">
        <v>3318</v>
      </c>
      <c r="D29" s="736" t="str">
        <f t="shared" si="0"/>
        <v>N/A</v>
      </c>
      <c r="E29" s="737" t="s">
        <v>62</v>
      </c>
      <c r="F29" s="96">
        <f t="shared" si="1"/>
        <v>1831590</v>
      </c>
      <c r="G29" s="1038">
        <v>9000</v>
      </c>
    </row>
    <row r="30" spans="2:7" ht="26.4" x14ac:dyDescent="0.3">
      <c r="B30" s="34" t="s">
        <v>3486</v>
      </c>
      <c r="C30" s="34" t="s">
        <v>3324</v>
      </c>
      <c r="D30" s="736" t="str">
        <f t="shared" si="0"/>
        <v>N/A</v>
      </c>
      <c r="E30" s="737" t="s">
        <v>62</v>
      </c>
      <c r="F30" s="96">
        <f t="shared" si="1"/>
        <v>366318</v>
      </c>
      <c r="G30" s="1038">
        <v>1800</v>
      </c>
    </row>
    <row r="31" spans="2:7" x14ac:dyDescent="0.3">
      <c r="B31" s="34" t="s">
        <v>1601</v>
      </c>
      <c r="C31" s="34" t="s">
        <v>3325</v>
      </c>
      <c r="D31" s="96">
        <f t="shared" si="0"/>
        <v>2442</v>
      </c>
      <c r="E31" s="1038">
        <v>12</v>
      </c>
      <c r="F31" s="96">
        <f t="shared" si="1"/>
        <v>12211</v>
      </c>
      <c r="G31" s="1038">
        <v>60</v>
      </c>
    </row>
    <row r="32" spans="2:7" ht="26.4" x14ac:dyDescent="0.3">
      <c r="B32" s="902" t="s">
        <v>2672</v>
      </c>
      <c r="C32" s="670" t="s">
        <v>3326</v>
      </c>
      <c r="D32" s="735" t="str">
        <f t="shared" si="0"/>
        <v/>
      </c>
      <c r="E32" s="741"/>
      <c r="F32" s="742" t="str">
        <f t="shared" si="1"/>
        <v/>
      </c>
      <c r="G32" s="743"/>
    </row>
    <row r="33" spans="2:7" x14ac:dyDescent="0.3">
      <c r="B33" s="903"/>
      <c r="C33" s="671" t="s">
        <v>3317</v>
      </c>
      <c r="D33" s="96">
        <f t="shared" si="0"/>
        <v>2442</v>
      </c>
      <c r="E33" s="1038">
        <v>12</v>
      </c>
      <c r="F33" s="96">
        <f t="shared" si="1"/>
        <v>12211</v>
      </c>
      <c r="G33" s="1038">
        <v>60</v>
      </c>
    </row>
    <row r="34" spans="2:7" x14ac:dyDescent="0.3">
      <c r="B34" s="904"/>
      <c r="C34" s="660" t="s">
        <v>3318</v>
      </c>
      <c r="D34" s="96">
        <f t="shared" si="0"/>
        <v>2442</v>
      </c>
      <c r="E34" s="1038">
        <v>12</v>
      </c>
      <c r="F34" s="96">
        <f t="shared" si="1"/>
        <v>61053</v>
      </c>
      <c r="G34" s="1038">
        <v>300</v>
      </c>
    </row>
    <row r="35" spans="2:7" ht="26.4" x14ac:dyDescent="0.3">
      <c r="B35" s="902" t="s">
        <v>1129</v>
      </c>
      <c r="C35" s="670" t="s">
        <v>3327</v>
      </c>
      <c r="D35" s="735" t="str">
        <f t="shared" si="0"/>
        <v/>
      </c>
      <c r="E35" s="741"/>
      <c r="F35" s="742" t="str">
        <f t="shared" si="1"/>
        <v/>
      </c>
      <c r="G35" s="743"/>
    </row>
    <row r="36" spans="2:7" x14ac:dyDescent="0.3">
      <c r="B36" s="903"/>
      <c r="C36" s="671" t="s">
        <v>3317</v>
      </c>
      <c r="D36" s="736" t="str">
        <f t="shared" si="0"/>
        <v>N/A</v>
      </c>
      <c r="E36" s="737" t="s">
        <v>62</v>
      </c>
      <c r="F36" s="96">
        <f t="shared" si="1"/>
        <v>12211</v>
      </c>
      <c r="G36" s="1038">
        <v>60</v>
      </c>
    </row>
    <row r="37" spans="2:7" x14ac:dyDescent="0.3">
      <c r="B37" s="904"/>
      <c r="C37" s="660" t="s">
        <v>3318</v>
      </c>
      <c r="D37" s="736" t="str">
        <f t="shared" si="0"/>
        <v>N/A</v>
      </c>
      <c r="E37" s="737" t="s">
        <v>62</v>
      </c>
      <c r="F37" s="96">
        <f t="shared" si="1"/>
        <v>61053</v>
      </c>
      <c r="G37" s="1038">
        <v>300</v>
      </c>
    </row>
    <row r="38" spans="2:7" x14ac:dyDescent="0.3">
      <c r="B38" s="911">
        <v>47</v>
      </c>
      <c r="C38" s="670" t="s">
        <v>3328</v>
      </c>
      <c r="D38" s="735" t="str">
        <f t="shared" si="0"/>
        <v/>
      </c>
      <c r="E38" s="741"/>
      <c r="F38" s="742" t="str">
        <f t="shared" si="1"/>
        <v/>
      </c>
      <c r="G38" s="743"/>
    </row>
    <row r="39" spans="2:7" x14ac:dyDescent="0.3">
      <c r="B39" s="912"/>
      <c r="C39" s="671" t="s">
        <v>3317</v>
      </c>
      <c r="D39" s="96">
        <f t="shared" si="0"/>
        <v>2442</v>
      </c>
      <c r="E39" s="1038">
        <v>12</v>
      </c>
      <c r="F39" s="96">
        <f t="shared" si="1"/>
        <v>24421</v>
      </c>
      <c r="G39" s="1038">
        <v>120</v>
      </c>
    </row>
    <row r="40" spans="2:7" x14ac:dyDescent="0.3">
      <c r="B40" s="913"/>
      <c r="C40" s="660" t="s">
        <v>3318</v>
      </c>
      <c r="D40" s="96">
        <f t="shared" si="0"/>
        <v>2442</v>
      </c>
      <c r="E40" s="1038">
        <v>12</v>
      </c>
      <c r="F40" s="96">
        <f t="shared" si="1"/>
        <v>122106</v>
      </c>
      <c r="G40" s="1038">
        <v>600</v>
      </c>
    </row>
    <row r="41" spans="2:7" ht="26.4" x14ac:dyDescent="0.3">
      <c r="B41" s="34" t="s">
        <v>3329</v>
      </c>
      <c r="C41" s="34" t="s">
        <v>3330</v>
      </c>
      <c r="D41" s="736" t="str">
        <f t="shared" si="0"/>
        <v>N/A</v>
      </c>
      <c r="E41" s="737" t="s">
        <v>62</v>
      </c>
      <c r="F41" s="96">
        <f t="shared" si="1"/>
        <v>4070</v>
      </c>
      <c r="G41" s="1038">
        <v>20</v>
      </c>
    </row>
    <row r="42" spans="2:7" x14ac:dyDescent="0.3">
      <c r="B42" s="911">
        <v>50</v>
      </c>
      <c r="C42" s="670" t="s">
        <v>3331</v>
      </c>
      <c r="D42" s="735" t="str">
        <f t="shared" si="0"/>
        <v/>
      </c>
      <c r="E42" s="741"/>
      <c r="F42" s="742" t="str">
        <f t="shared" si="1"/>
        <v/>
      </c>
      <c r="G42" s="743"/>
    </row>
    <row r="43" spans="2:7" x14ac:dyDescent="0.3">
      <c r="B43" s="912"/>
      <c r="C43" s="671" t="s">
        <v>3317</v>
      </c>
      <c r="D43" s="736" t="str">
        <f t="shared" si="0"/>
        <v>N/A</v>
      </c>
      <c r="E43" s="737" t="s">
        <v>62</v>
      </c>
      <c r="F43" s="96">
        <f t="shared" si="1"/>
        <v>6105</v>
      </c>
      <c r="G43" s="1038">
        <v>30</v>
      </c>
    </row>
    <row r="44" spans="2:7" x14ac:dyDescent="0.3">
      <c r="B44" s="913"/>
      <c r="C44" s="660" t="s">
        <v>3318</v>
      </c>
      <c r="D44" s="736" t="str">
        <f t="shared" si="0"/>
        <v>N/A</v>
      </c>
      <c r="E44" s="737" t="s">
        <v>62</v>
      </c>
      <c r="F44" s="96">
        <f t="shared" si="1"/>
        <v>30527</v>
      </c>
      <c r="G44" s="1038">
        <v>150</v>
      </c>
    </row>
    <row r="45" spans="2:7" ht="26.4" x14ac:dyDescent="0.3">
      <c r="B45" s="34" t="s">
        <v>1621</v>
      </c>
      <c r="C45" s="34" t="s">
        <v>3332</v>
      </c>
      <c r="D45" s="96">
        <f t="shared" si="0"/>
        <v>2442</v>
      </c>
      <c r="E45" s="1038">
        <v>12</v>
      </c>
      <c r="F45" s="96">
        <f t="shared" si="1"/>
        <v>12211</v>
      </c>
      <c r="G45" s="1038">
        <v>60</v>
      </c>
    </row>
    <row r="46" spans="2:7" x14ac:dyDescent="0.3">
      <c r="B46" s="911">
        <v>53</v>
      </c>
      <c r="C46" s="670" t="s">
        <v>3333</v>
      </c>
      <c r="D46" s="735" t="str">
        <f t="shared" si="0"/>
        <v/>
      </c>
      <c r="E46" s="741"/>
      <c r="F46" s="742"/>
      <c r="G46" s="743"/>
    </row>
    <row r="47" spans="2:7" x14ac:dyDescent="0.3">
      <c r="B47" s="912"/>
      <c r="C47" s="671" t="s">
        <v>3317</v>
      </c>
      <c r="D47" s="736" t="str">
        <f t="shared" si="0"/>
        <v>N/A</v>
      </c>
      <c r="E47" s="737" t="s">
        <v>62</v>
      </c>
      <c r="F47" s="96">
        <f t="shared" ref="F47:F110" si="2">IF($G47="","",IFERROR(ROUND($G47*PenaltyUnit,0), G47))</f>
        <v>48842</v>
      </c>
      <c r="G47" s="1038">
        <v>240</v>
      </c>
    </row>
    <row r="48" spans="2:7" x14ac:dyDescent="0.3">
      <c r="B48" s="913"/>
      <c r="C48" s="660" t="s">
        <v>3318</v>
      </c>
      <c r="D48" s="736" t="str">
        <f t="shared" si="0"/>
        <v>N/A</v>
      </c>
      <c r="E48" s="737" t="s">
        <v>62</v>
      </c>
      <c r="F48" s="96">
        <f t="shared" si="2"/>
        <v>244212</v>
      </c>
      <c r="G48" s="1038">
        <v>1200</v>
      </c>
    </row>
    <row r="49" spans="2:7" ht="26.4" x14ac:dyDescent="0.3">
      <c r="B49" s="911">
        <v>54</v>
      </c>
      <c r="C49" s="670" t="s">
        <v>3334</v>
      </c>
      <c r="D49" s="735" t="str">
        <f t="shared" si="0"/>
        <v/>
      </c>
      <c r="E49" s="741"/>
      <c r="F49" s="742" t="str">
        <f t="shared" si="2"/>
        <v/>
      </c>
      <c r="G49" s="743"/>
    </row>
    <row r="50" spans="2:7" x14ac:dyDescent="0.3">
      <c r="B50" s="912"/>
      <c r="C50" s="671" t="s">
        <v>3317</v>
      </c>
      <c r="D50" s="736" t="str">
        <f t="shared" si="0"/>
        <v>N/A</v>
      </c>
      <c r="E50" s="737" t="s">
        <v>62</v>
      </c>
      <c r="F50" s="96">
        <f t="shared" si="2"/>
        <v>48842</v>
      </c>
      <c r="G50" s="1038">
        <v>240</v>
      </c>
    </row>
    <row r="51" spans="2:7" x14ac:dyDescent="0.3">
      <c r="B51" s="913"/>
      <c r="C51" s="660" t="s">
        <v>3318</v>
      </c>
      <c r="D51" s="736" t="str">
        <f t="shared" si="0"/>
        <v>N/A</v>
      </c>
      <c r="E51" s="737" t="s">
        <v>62</v>
      </c>
      <c r="F51" s="96">
        <f t="shared" si="2"/>
        <v>244212</v>
      </c>
      <c r="G51" s="1038">
        <v>1200</v>
      </c>
    </row>
    <row r="52" spans="2:7" ht="26.4" x14ac:dyDescent="0.3">
      <c r="B52" s="902" t="s">
        <v>1630</v>
      </c>
      <c r="C52" s="670" t="s">
        <v>3335</v>
      </c>
      <c r="D52" s="735" t="str">
        <f t="shared" si="0"/>
        <v/>
      </c>
      <c r="E52" s="741"/>
      <c r="F52" s="742" t="str">
        <f t="shared" si="2"/>
        <v/>
      </c>
      <c r="G52" s="743"/>
    </row>
    <row r="53" spans="2:7" x14ac:dyDescent="0.3">
      <c r="B53" s="903"/>
      <c r="C53" s="671" t="s">
        <v>3317</v>
      </c>
      <c r="D53" s="736" t="str">
        <f t="shared" si="0"/>
        <v>N/A</v>
      </c>
      <c r="E53" s="737" t="s">
        <v>62</v>
      </c>
      <c r="F53" s="96">
        <f t="shared" si="2"/>
        <v>48842</v>
      </c>
      <c r="G53" s="1038">
        <v>240</v>
      </c>
    </row>
    <row r="54" spans="2:7" x14ac:dyDescent="0.3">
      <c r="B54" s="904"/>
      <c r="C54" s="660" t="s">
        <v>3318</v>
      </c>
      <c r="D54" s="736" t="str">
        <f t="shared" si="0"/>
        <v>N/A</v>
      </c>
      <c r="E54" s="737" t="s">
        <v>62</v>
      </c>
      <c r="F54" s="96">
        <f t="shared" si="2"/>
        <v>244212</v>
      </c>
      <c r="G54" s="1038">
        <v>1200</v>
      </c>
    </row>
    <row r="55" spans="2:7" ht="26.4" x14ac:dyDescent="0.3">
      <c r="B55" s="34" t="s">
        <v>1630</v>
      </c>
      <c r="C55" s="34" t="s">
        <v>3336</v>
      </c>
      <c r="D55" s="736" t="str">
        <f t="shared" si="0"/>
        <v>N/A</v>
      </c>
      <c r="E55" s="737" t="s">
        <v>62</v>
      </c>
      <c r="F55" s="96">
        <f t="shared" si="2"/>
        <v>12211</v>
      </c>
      <c r="G55" s="1038">
        <v>60</v>
      </c>
    </row>
    <row r="56" spans="2:7" x14ac:dyDescent="0.3">
      <c r="B56" s="34" t="s">
        <v>1630</v>
      </c>
      <c r="C56" s="34" t="s">
        <v>3337</v>
      </c>
      <c r="D56" s="736" t="str">
        <f t="shared" si="0"/>
        <v>N/A</v>
      </c>
      <c r="E56" s="737" t="s">
        <v>62</v>
      </c>
      <c r="F56" s="96">
        <f t="shared" si="2"/>
        <v>10176</v>
      </c>
      <c r="G56" s="1038">
        <v>50</v>
      </c>
    </row>
    <row r="57" spans="2:7" ht="26.4" x14ac:dyDescent="0.3">
      <c r="B57" s="911">
        <v>56</v>
      </c>
      <c r="C57" s="670" t="s">
        <v>3338</v>
      </c>
      <c r="D57" s="735" t="str">
        <f t="shared" si="0"/>
        <v/>
      </c>
      <c r="E57" s="741"/>
      <c r="F57" s="742" t="str">
        <f t="shared" si="2"/>
        <v/>
      </c>
      <c r="G57" s="743"/>
    </row>
    <row r="58" spans="2:7" x14ac:dyDescent="0.3">
      <c r="B58" s="912"/>
      <c r="C58" s="671" t="s">
        <v>3317</v>
      </c>
      <c r="D58" s="736" t="str">
        <f t="shared" si="0"/>
        <v>N/A</v>
      </c>
      <c r="E58" s="737" t="s">
        <v>62</v>
      </c>
      <c r="F58" s="96">
        <f t="shared" si="2"/>
        <v>6105</v>
      </c>
      <c r="G58" s="1038">
        <v>30</v>
      </c>
    </row>
    <row r="59" spans="2:7" x14ac:dyDescent="0.3">
      <c r="B59" s="913"/>
      <c r="C59" s="660" t="s">
        <v>3318</v>
      </c>
      <c r="D59" s="736" t="str">
        <f t="shared" si="0"/>
        <v>N/A</v>
      </c>
      <c r="E59" s="737" t="s">
        <v>62</v>
      </c>
      <c r="F59" s="96">
        <f t="shared" si="2"/>
        <v>30527</v>
      </c>
      <c r="G59" s="1038">
        <v>150</v>
      </c>
    </row>
    <row r="60" spans="2:7" ht="26.4" x14ac:dyDescent="0.3">
      <c r="B60" s="911">
        <v>64</v>
      </c>
      <c r="C60" s="670" t="s">
        <v>3338</v>
      </c>
      <c r="D60" s="735" t="str">
        <f t="shared" si="0"/>
        <v/>
      </c>
      <c r="E60" s="741"/>
      <c r="F60" s="742" t="str">
        <f t="shared" si="2"/>
        <v/>
      </c>
      <c r="G60" s="743"/>
    </row>
    <row r="61" spans="2:7" x14ac:dyDescent="0.3">
      <c r="B61" s="912"/>
      <c r="C61" s="671" t="s">
        <v>3317</v>
      </c>
      <c r="D61" s="736" t="str">
        <f t="shared" si="0"/>
        <v>N/A</v>
      </c>
      <c r="E61" s="737" t="s">
        <v>62</v>
      </c>
      <c r="F61" s="96">
        <f t="shared" si="2"/>
        <v>24421</v>
      </c>
      <c r="G61" s="1038">
        <v>120</v>
      </c>
    </row>
    <row r="62" spans="2:7" x14ac:dyDescent="0.3">
      <c r="B62" s="913"/>
      <c r="C62" s="660" t="s">
        <v>3318</v>
      </c>
      <c r="D62" s="736" t="str">
        <f t="shared" si="0"/>
        <v>N/A</v>
      </c>
      <c r="E62" s="737" t="s">
        <v>62</v>
      </c>
      <c r="F62" s="96">
        <f t="shared" si="2"/>
        <v>122106</v>
      </c>
      <c r="G62" s="1038">
        <v>600</v>
      </c>
    </row>
    <row r="63" spans="2:7" ht="26.4" x14ac:dyDescent="0.3">
      <c r="B63" s="34" t="s">
        <v>164</v>
      </c>
      <c r="C63" s="34" t="s">
        <v>3339</v>
      </c>
      <c r="D63" s="736" t="str">
        <f t="shared" si="0"/>
        <v>N/A</v>
      </c>
      <c r="E63" s="737" t="s">
        <v>62</v>
      </c>
      <c r="F63" s="96">
        <f t="shared" si="2"/>
        <v>1018</v>
      </c>
      <c r="G63" s="1038">
        <v>5</v>
      </c>
    </row>
    <row r="64" spans="2:7" ht="26.4" x14ac:dyDescent="0.3">
      <c r="B64" s="34" t="s">
        <v>1123</v>
      </c>
      <c r="C64" s="34" t="s">
        <v>3340</v>
      </c>
      <c r="D64" s="736" t="str">
        <f t="shared" si="0"/>
        <v>N/A</v>
      </c>
      <c r="E64" s="737" t="s">
        <v>62</v>
      </c>
      <c r="F64" s="96">
        <f t="shared" si="2"/>
        <v>4070</v>
      </c>
      <c r="G64" s="1038">
        <v>20</v>
      </c>
    </row>
    <row r="65" spans="2:7" ht="26.4" x14ac:dyDescent="0.3">
      <c r="B65" s="902" t="s">
        <v>1145</v>
      </c>
      <c r="C65" s="670" t="s">
        <v>3341</v>
      </c>
      <c r="D65" s="735" t="str">
        <f t="shared" si="0"/>
        <v/>
      </c>
      <c r="E65" s="741"/>
      <c r="F65" s="742" t="str">
        <f t="shared" si="2"/>
        <v/>
      </c>
      <c r="G65" s="743"/>
    </row>
    <row r="66" spans="2:7" x14ac:dyDescent="0.3">
      <c r="B66" s="903"/>
      <c r="C66" s="671" t="s">
        <v>3317</v>
      </c>
      <c r="D66" s="736" t="str">
        <f t="shared" si="0"/>
        <v>N/A</v>
      </c>
      <c r="E66" s="737" t="s">
        <v>62</v>
      </c>
      <c r="F66" s="96">
        <f t="shared" si="2"/>
        <v>12211</v>
      </c>
      <c r="G66" s="1038">
        <v>60</v>
      </c>
    </row>
    <row r="67" spans="2:7" x14ac:dyDescent="0.3">
      <c r="B67" s="904"/>
      <c r="C67" s="660" t="s">
        <v>3318</v>
      </c>
      <c r="D67" s="736" t="str">
        <f t="shared" si="0"/>
        <v>N/A</v>
      </c>
      <c r="E67" s="737" t="s">
        <v>62</v>
      </c>
      <c r="F67" s="96">
        <f t="shared" si="2"/>
        <v>61053</v>
      </c>
      <c r="G67" s="1038">
        <v>300</v>
      </c>
    </row>
    <row r="68" spans="2:7" x14ac:dyDescent="0.3">
      <c r="B68" s="65">
        <v>70</v>
      </c>
      <c r="C68" s="34" t="s">
        <v>3342</v>
      </c>
      <c r="D68" s="96">
        <f t="shared" si="0"/>
        <v>2442</v>
      </c>
      <c r="E68" s="1038">
        <v>12</v>
      </c>
      <c r="F68" s="96">
        <f t="shared" si="2"/>
        <v>12211</v>
      </c>
      <c r="G68" s="1038">
        <v>60</v>
      </c>
    </row>
    <row r="69" spans="2:7" x14ac:dyDescent="0.3">
      <c r="B69" s="65">
        <v>82</v>
      </c>
      <c r="C69" s="34" t="s">
        <v>3343</v>
      </c>
      <c r="D69" s="96">
        <f t="shared" si="0"/>
        <v>1526</v>
      </c>
      <c r="E69" s="744">
        <v>7.5</v>
      </c>
      <c r="F69" s="96">
        <f t="shared" si="2"/>
        <v>6105</v>
      </c>
      <c r="G69" s="1038">
        <v>30</v>
      </c>
    </row>
    <row r="70" spans="2:7" x14ac:dyDescent="0.3">
      <c r="B70" s="34" t="s">
        <v>2260</v>
      </c>
      <c r="C70" s="34" t="s">
        <v>3344</v>
      </c>
      <c r="D70" s="736" t="str">
        <f t="shared" si="0"/>
        <v>N/A</v>
      </c>
      <c r="E70" s="737" t="s">
        <v>62</v>
      </c>
      <c r="F70" s="96">
        <f t="shared" si="2"/>
        <v>12211</v>
      </c>
      <c r="G70" s="1038">
        <v>60</v>
      </c>
    </row>
    <row r="71" spans="2:7" ht="26.4" x14ac:dyDescent="0.3">
      <c r="B71" s="34" t="s">
        <v>3345</v>
      </c>
      <c r="C71" s="34" t="s">
        <v>3346</v>
      </c>
      <c r="D71" s="736" t="str">
        <f t="shared" si="0"/>
        <v>N/A</v>
      </c>
      <c r="E71" s="737" t="s">
        <v>62</v>
      </c>
      <c r="F71" s="96">
        <f t="shared" si="2"/>
        <v>4070</v>
      </c>
      <c r="G71" s="1038">
        <v>20</v>
      </c>
    </row>
    <row r="72" spans="2:7" x14ac:dyDescent="0.3">
      <c r="B72" s="34" t="s">
        <v>741</v>
      </c>
      <c r="C72" s="34" t="s">
        <v>3347</v>
      </c>
      <c r="D72" s="96">
        <f t="shared" si="0"/>
        <v>254</v>
      </c>
      <c r="E72" s="744">
        <v>1.25</v>
      </c>
      <c r="F72" s="96">
        <f t="shared" si="2"/>
        <v>1018</v>
      </c>
      <c r="G72" s="1038">
        <v>5</v>
      </c>
    </row>
    <row r="73" spans="2:7" ht="26.4" x14ac:dyDescent="0.3">
      <c r="B73" s="34" t="s">
        <v>1132</v>
      </c>
      <c r="C73" s="34" t="s">
        <v>3348</v>
      </c>
      <c r="D73" s="96">
        <f t="shared" si="0"/>
        <v>254</v>
      </c>
      <c r="E73" s="744">
        <v>1.25</v>
      </c>
      <c r="F73" s="96">
        <f t="shared" si="2"/>
        <v>1018</v>
      </c>
      <c r="G73" s="1038">
        <v>5</v>
      </c>
    </row>
    <row r="74" spans="2:7" ht="39.6" x14ac:dyDescent="0.3">
      <c r="B74" s="34" t="s">
        <v>195</v>
      </c>
      <c r="C74" s="53" t="s">
        <v>3465</v>
      </c>
      <c r="D74" s="96">
        <f t="shared" si="0"/>
        <v>254</v>
      </c>
      <c r="E74" s="744">
        <v>1.25</v>
      </c>
      <c r="F74" s="96">
        <f t="shared" si="2"/>
        <v>1018</v>
      </c>
      <c r="G74" s="1038">
        <v>5</v>
      </c>
    </row>
    <row r="75" spans="2:7" ht="39.6" x14ac:dyDescent="0.3">
      <c r="B75" s="34" t="s">
        <v>207</v>
      </c>
      <c r="C75" s="53" t="s">
        <v>3466</v>
      </c>
      <c r="D75" s="96">
        <f t="shared" si="0"/>
        <v>254</v>
      </c>
      <c r="E75" s="744">
        <v>1.25</v>
      </c>
      <c r="F75" s="96">
        <f t="shared" si="2"/>
        <v>1018</v>
      </c>
      <c r="G75" s="1038">
        <v>5</v>
      </c>
    </row>
    <row r="76" spans="2:7" ht="26.4" x14ac:dyDescent="0.3">
      <c r="B76" s="34" t="s">
        <v>209</v>
      </c>
      <c r="C76" s="34" t="s">
        <v>3349</v>
      </c>
      <c r="D76" s="96">
        <f t="shared" ref="D76:D139" si="3">IF($E76="","",IFERROR(ROUND($E76*PenaltyUnit,0), "N/A"))</f>
        <v>254</v>
      </c>
      <c r="E76" s="744">
        <v>1.25</v>
      </c>
      <c r="F76" s="96">
        <f t="shared" si="2"/>
        <v>1018</v>
      </c>
      <c r="G76" s="1038">
        <v>5</v>
      </c>
    </row>
    <row r="77" spans="2:7" ht="26.4" x14ac:dyDescent="0.3">
      <c r="B77" s="34" t="s">
        <v>199</v>
      </c>
      <c r="C77" s="34" t="s">
        <v>3839</v>
      </c>
      <c r="D77" s="96">
        <f t="shared" si="3"/>
        <v>254</v>
      </c>
      <c r="E77" s="744">
        <v>1.25</v>
      </c>
      <c r="F77" s="96">
        <f t="shared" si="2"/>
        <v>1018</v>
      </c>
      <c r="G77" s="1038">
        <v>5</v>
      </c>
    </row>
    <row r="78" spans="2:7" ht="39.6" x14ac:dyDescent="0.3">
      <c r="B78" s="34" t="s">
        <v>1163</v>
      </c>
      <c r="C78" s="34" t="s">
        <v>3840</v>
      </c>
      <c r="D78" s="96">
        <f t="shared" si="3"/>
        <v>254</v>
      </c>
      <c r="E78" s="744">
        <v>1.25</v>
      </c>
      <c r="F78" s="96">
        <f t="shared" si="2"/>
        <v>1018</v>
      </c>
      <c r="G78" s="1038">
        <v>5</v>
      </c>
    </row>
    <row r="79" spans="2:7" ht="26.4" x14ac:dyDescent="0.3">
      <c r="B79" s="34" t="s">
        <v>204</v>
      </c>
      <c r="C79" s="34" t="s">
        <v>3350</v>
      </c>
      <c r="D79" s="96">
        <f t="shared" si="3"/>
        <v>254</v>
      </c>
      <c r="E79" s="744">
        <v>1.25</v>
      </c>
      <c r="F79" s="96">
        <f t="shared" si="2"/>
        <v>1018</v>
      </c>
      <c r="G79" s="1038">
        <v>5</v>
      </c>
    </row>
    <row r="80" spans="2:7" ht="26.4" x14ac:dyDescent="0.3">
      <c r="B80" s="34" t="s">
        <v>3351</v>
      </c>
      <c r="C80" s="34" t="s">
        <v>3352</v>
      </c>
      <c r="D80" s="96">
        <f t="shared" si="3"/>
        <v>254</v>
      </c>
      <c r="E80" s="744">
        <v>1.25</v>
      </c>
      <c r="F80" s="96">
        <f t="shared" si="2"/>
        <v>1018</v>
      </c>
      <c r="G80" s="1038">
        <v>5</v>
      </c>
    </row>
    <row r="81" spans="2:7" x14ac:dyDescent="0.3">
      <c r="B81" s="911">
        <v>98</v>
      </c>
      <c r="C81" s="670" t="s">
        <v>3353</v>
      </c>
      <c r="D81" s="735" t="str">
        <f t="shared" si="3"/>
        <v/>
      </c>
      <c r="E81" s="741"/>
      <c r="F81" s="742" t="str">
        <f t="shared" si="2"/>
        <v/>
      </c>
      <c r="G81" s="743"/>
    </row>
    <row r="82" spans="2:7" x14ac:dyDescent="0.3">
      <c r="B82" s="912"/>
      <c r="C82" s="671" t="s">
        <v>3354</v>
      </c>
      <c r="D82" s="736" t="str">
        <f t="shared" si="3"/>
        <v>N/A</v>
      </c>
      <c r="E82" s="737" t="s">
        <v>62</v>
      </c>
      <c r="F82" s="96">
        <f t="shared" si="2"/>
        <v>24421</v>
      </c>
      <c r="G82" s="1038">
        <v>120</v>
      </c>
    </row>
    <row r="83" spans="2:7" x14ac:dyDescent="0.3">
      <c r="B83" s="913"/>
      <c r="C83" s="660" t="s">
        <v>3318</v>
      </c>
      <c r="D83" s="736" t="str">
        <f t="shared" si="3"/>
        <v>N/A</v>
      </c>
      <c r="E83" s="737" t="s">
        <v>62</v>
      </c>
      <c r="F83" s="96">
        <f t="shared" si="2"/>
        <v>122106</v>
      </c>
      <c r="G83" s="1038">
        <v>600</v>
      </c>
    </row>
    <row r="84" spans="2:7" ht="26.4" x14ac:dyDescent="0.3">
      <c r="B84" s="34" t="s">
        <v>3355</v>
      </c>
      <c r="C84" s="34" t="s">
        <v>3356</v>
      </c>
      <c r="D84" s="96">
        <f t="shared" si="3"/>
        <v>2442</v>
      </c>
      <c r="E84" s="1038">
        <v>12</v>
      </c>
      <c r="F84" s="96">
        <f t="shared" si="2"/>
        <v>12211</v>
      </c>
      <c r="G84" s="1038">
        <v>60</v>
      </c>
    </row>
    <row r="85" spans="2:7" x14ac:dyDescent="0.3">
      <c r="B85" s="902" t="s">
        <v>3357</v>
      </c>
      <c r="C85" s="670" t="s">
        <v>3358</v>
      </c>
      <c r="D85" s="735" t="str">
        <f t="shared" si="3"/>
        <v/>
      </c>
      <c r="E85" s="741"/>
      <c r="F85" s="742" t="str">
        <f t="shared" si="2"/>
        <v/>
      </c>
      <c r="G85" s="743"/>
    </row>
    <row r="86" spans="2:7" x14ac:dyDescent="0.3">
      <c r="B86" s="903"/>
      <c r="C86" s="671" t="s">
        <v>3317</v>
      </c>
      <c r="D86" s="736" t="str">
        <f t="shared" si="3"/>
        <v>N/A</v>
      </c>
      <c r="E86" s="737" t="s">
        <v>62</v>
      </c>
      <c r="F86" s="96">
        <f t="shared" si="2"/>
        <v>48842</v>
      </c>
      <c r="G86" s="1038">
        <v>240</v>
      </c>
    </row>
    <row r="87" spans="2:7" x14ac:dyDescent="0.3">
      <c r="B87" s="904"/>
      <c r="C87" s="660" t="s">
        <v>3318</v>
      </c>
      <c r="D87" s="736" t="str">
        <f t="shared" si="3"/>
        <v>N/A</v>
      </c>
      <c r="E87" s="737" t="s">
        <v>62</v>
      </c>
      <c r="F87" s="96">
        <f t="shared" si="2"/>
        <v>244212</v>
      </c>
      <c r="G87" s="1038">
        <v>1200</v>
      </c>
    </row>
    <row r="88" spans="2:7" ht="26.4" x14ac:dyDescent="0.3">
      <c r="B88" s="902" t="s">
        <v>3359</v>
      </c>
      <c r="C88" s="670" t="s">
        <v>3360</v>
      </c>
      <c r="D88" s="735" t="str">
        <f t="shared" si="3"/>
        <v/>
      </c>
      <c r="E88" s="741"/>
      <c r="F88" s="742" t="str">
        <f t="shared" si="2"/>
        <v/>
      </c>
      <c r="G88" s="743"/>
    </row>
    <row r="89" spans="2:7" x14ac:dyDescent="0.3">
      <c r="B89" s="903"/>
      <c r="C89" s="671" t="s">
        <v>3317</v>
      </c>
      <c r="D89" s="736" t="str">
        <f t="shared" si="3"/>
        <v>N/A</v>
      </c>
      <c r="E89" s="737" t="s">
        <v>62</v>
      </c>
      <c r="F89" s="96">
        <f t="shared" si="2"/>
        <v>48842</v>
      </c>
      <c r="G89" s="1038">
        <v>240</v>
      </c>
    </row>
    <row r="90" spans="2:7" x14ac:dyDescent="0.3">
      <c r="B90" s="904"/>
      <c r="C90" s="660" t="s">
        <v>3318</v>
      </c>
      <c r="D90" s="736" t="str">
        <f t="shared" si="3"/>
        <v>N/A</v>
      </c>
      <c r="E90" s="737" t="s">
        <v>62</v>
      </c>
      <c r="F90" s="96">
        <f t="shared" si="2"/>
        <v>244212</v>
      </c>
      <c r="G90" s="1038">
        <v>1200</v>
      </c>
    </row>
    <row r="91" spans="2:7" ht="26.4" x14ac:dyDescent="0.3">
      <c r="B91" s="902" t="s">
        <v>3361</v>
      </c>
      <c r="C91" s="670" t="s">
        <v>3362</v>
      </c>
      <c r="D91" s="735" t="str">
        <f t="shared" si="3"/>
        <v/>
      </c>
      <c r="E91" s="741"/>
      <c r="F91" s="742" t="str">
        <f t="shared" si="2"/>
        <v/>
      </c>
      <c r="G91" s="743"/>
    </row>
    <row r="92" spans="2:7" x14ac:dyDescent="0.3">
      <c r="B92" s="903"/>
      <c r="C92" s="671" t="s">
        <v>3317</v>
      </c>
      <c r="D92" s="736" t="str">
        <f t="shared" si="3"/>
        <v>N/A</v>
      </c>
      <c r="E92" s="737" t="s">
        <v>62</v>
      </c>
      <c r="F92" s="96">
        <f t="shared" si="2"/>
        <v>12211</v>
      </c>
      <c r="G92" s="1038">
        <v>60</v>
      </c>
    </row>
    <row r="93" spans="2:7" x14ac:dyDescent="0.3">
      <c r="B93" s="904"/>
      <c r="C93" s="660" t="s">
        <v>3318</v>
      </c>
      <c r="D93" s="736" t="str">
        <f t="shared" si="3"/>
        <v>N/A</v>
      </c>
      <c r="E93" s="737" t="s">
        <v>62</v>
      </c>
      <c r="F93" s="96">
        <f t="shared" si="2"/>
        <v>61053</v>
      </c>
      <c r="G93" s="1038">
        <v>300</v>
      </c>
    </row>
    <row r="94" spans="2:7" ht="39.6" x14ac:dyDescent="0.3">
      <c r="B94" s="902" t="s">
        <v>3363</v>
      </c>
      <c r="C94" s="670" t="s">
        <v>3467</v>
      </c>
      <c r="D94" s="735" t="str">
        <f t="shared" si="3"/>
        <v/>
      </c>
      <c r="E94" s="741"/>
      <c r="F94" s="742" t="str">
        <f t="shared" si="2"/>
        <v/>
      </c>
      <c r="G94" s="743"/>
    </row>
    <row r="95" spans="2:7" x14ac:dyDescent="0.3">
      <c r="B95" s="903"/>
      <c r="C95" s="671" t="s">
        <v>3317</v>
      </c>
      <c r="D95" s="736" t="str">
        <f t="shared" si="3"/>
        <v>N/A</v>
      </c>
      <c r="E95" s="737" t="s">
        <v>62</v>
      </c>
      <c r="F95" s="96">
        <f t="shared" si="2"/>
        <v>12211</v>
      </c>
      <c r="G95" s="1038">
        <v>60</v>
      </c>
    </row>
    <row r="96" spans="2:7" x14ac:dyDescent="0.3">
      <c r="B96" s="904"/>
      <c r="C96" s="660" t="s">
        <v>3318</v>
      </c>
      <c r="D96" s="736" t="str">
        <f t="shared" si="3"/>
        <v>N/A</v>
      </c>
      <c r="E96" s="737" t="s">
        <v>62</v>
      </c>
      <c r="F96" s="96">
        <f t="shared" si="2"/>
        <v>61053</v>
      </c>
      <c r="G96" s="1038">
        <v>300</v>
      </c>
    </row>
    <row r="97" spans="2:7" ht="26.4" x14ac:dyDescent="0.3">
      <c r="B97" s="65">
        <v>129</v>
      </c>
      <c r="C97" s="34" t="s">
        <v>3364</v>
      </c>
      <c r="D97" s="736" t="str">
        <f t="shared" si="3"/>
        <v>N/A</v>
      </c>
      <c r="E97" s="737" t="s">
        <v>62</v>
      </c>
      <c r="F97" s="96">
        <f t="shared" si="2"/>
        <v>2035</v>
      </c>
      <c r="G97" s="1038">
        <v>10</v>
      </c>
    </row>
    <row r="98" spans="2:7" x14ac:dyDescent="0.3">
      <c r="B98" s="65">
        <v>130</v>
      </c>
      <c r="C98" s="34" t="s">
        <v>3365</v>
      </c>
      <c r="D98" s="736" t="str">
        <f t="shared" si="3"/>
        <v>N/A</v>
      </c>
      <c r="E98" s="737" t="s">
        <v>62</v>
      </c>
      <c r="F98" s="96">
        <f t="shared" si="2"/>
        <v>12211</v>
      </c>
      <c r="G98" s="1038">
        <v>60</v>
      </c>
    </row>
    <row r="99" spans="2:7" ht="26.4" x14ac:dyDescent="0.3">
      <c r="B99" s="902" t="s">
        <v>854</v>
      </c>
      <c r="C99" s="670" t="s">
        <v>3366</v>
      </c>
      <c r="D99" s="735" t="str">
        <f t="shared" si="3"/>
        <v/>
      </c>
      <c r="E99" s="741"/>
      <c r="F99" s="742" t="str">
        <f t="shared" si="2"/>
        <v/>
      </c>
      <c r="G99" s="743"/>
    </row>
    <row r="100" spans="2:7" x14ac:dyDescent="0.3">
      <c r="B100" s="903"/>
      <c r="C100" s="671" t="s">
        <v>3317</v>
      </c>
      <c r="D100" s="736" t="str">
        <f t="shared" si="3"/>
        <v>N/A</v>
      </c>
      <c r="E100" s="737" t="s">
        <v>62</v>
      </c>
      <c r="F100" s="96">
        <f t="shared" si="2"/>
        <v>12211</v>
      </c>
      <c r="G100" s="1038">
        <v>60</v>
      </c>
    </row>
    <row r="101" spans="2:7" x14ac:dyDescent="0.3">
      <c r="B101" s="904"/>
      <c r="C101" s="660" t="s">
        <v>3318</v>
      </c>
      <c r="D101" s="736" t="str">
        <f t="shared" si="3"/>
        <v>N/A</v>
      </c>
      <c r="E101" s="737" t="s">
        <v>62</v>
      </c>
      <c r="F101" s="96">
        <f t="shared" si="2"/>
        <v>61053</v>
      </c>
      <c r="G101" s="1038">
        <v>300</v>
      </c>
    </row>
    <row r="102" spans="2:7" ht="26.4" x14ac:dyDescent="0.3">
      <c r="B102" s="34" t="s">
        <v>3367</v>
      </c>
      <c r="C102" s="34" t="s">
        <v>3368</v>
      </c>
      <c r="D102" s="736" t="str">
        <f t="shared" si="3"/>
        <v>N/A</v>
      </c>
      <c r="E102" s="737" t="s">
        <v>62</v>
      </c>
      <c r="F102" s="96">
        <f t="shared" si="2"/>
        <v>2035</v>
      </c>
      <c r="G102" s="1038">
        <v>10</v>
      </c>
    </row>
    <row r="103" spans="2:7" ht="39.6" x14ac:dyDescent="0.3">
      <c r="B103" s="34" t="s">
        <v>3369</v>
      </c>
      <c r="C103" s="53" t="s">
        <v>3468</v>
      </c>
      <c r="D103" s="736" t="str">
        <f t="shared" si="3"/>
        <v>N/A</v>
      </c>
      <c r="E103" s="737" t="s">
        <v>62</v>
      </c>
      <c r="F103" s="96">
        <f t="shared" si="2"/>
        <v>1018</v>
      </c>
      <c r="G103" s="1038">
        <v>5</v>
      </c>
    </row>
    <row r="104" spans="2:7" ht="26.4" x14ac:dyDescent="0.3">
      <c r="B104" s="34" t="s">
        <v>3370</v>
      </c>
      <c r="C104" s="34" t="s">
        <v>3371</v>
      </c>
      <c r="D104" s="736" t="str">
        <f t="shared" si="3"/>
        <v>N/A</v>
      </c>
      <c r="E104" s="737" t="s">
        <v>62</v>
      </c>
      <c r="F104" s="96">
        <f t="shared" si="2"/>
        <v>4070</v>
      </c>
      <c r="G104" s="1038">
        <v>20</v>
      </c>
    </row>
    <row r="105" spans="2:7" ht="26.4" x14ac:dyDescent="0.3">
      <c r="B105" s="34" t="s">
        <v>3372</v>
      </c>
      <c r="C105" s="34" t="s">
        <v>3373</v>
      </c>
      <c r="D105" s="736" t="str">
        <f t="shared" si="3"/>
        <v>N/A</v>
      </c>
      <c r="E105" s="737" t="s">
        <v>62</v>
      </c>
      <c r="F105" s="96">
        <f t="shared" si="2"/>
        <v>4070</v>
      </c>
      <c r="G105" s="1038">
        <v>20</v>
      </c>
    </row>
    <row r="106" spans="2:7" ht="39.6" x14ac:dyDescent="0.3">
      <c r="B106" s="34" t="s">
        <v>3374</v>
      </c>
      <c r="C106" s="53" t="s">
        <v>3469</v>
      </c>
      <c r="D106" s="736" t="str">
        <f t="shared" si="3"/>
        <v>N/A</v>
      </c>
      <c r="E106" s="737" t="s">
        <v>62</v>
      </c>
      <c r="F106" s="96">
        <f t="shared" si="2"/>
        <v>4070</v>
      </c>
      <c r="G106" s="1038">
        <v>20</v>
      </c>
    </row>
    <row r="107" spans="2:7" ht="26.4" x14ac:dyDescent="0.3">
      <c r="B107" s="34" t="s">
        <v>3375</v>
      </c>
      <c r="C107" s="34" t="s">
        <v>3376</v>
      </c>
      <c r="D107" s="736" t="str">
        <f t="shared" si="3"/>
        <v>N/A</v>
      </c>
      <c r="E107" s="737" t="s">
        <v>62</v>
      </c>
      <c r="F107" s="96">
        <f t="shared" si="2"/>
        <v>4070</v>
      </c>
      <c r="G107" s="1038">
        <v>20</v>
      </c>
    </row>
    <row r="108" spans="2:7" ht="26.4" x14ac:dyDescent="0.3">
      <c r="B108" s="34" t="s">
        <v>3377</v>
      </c>
      <c r="C108" s="34" t="s">
        <v>3378</v>
      </c>
      <c r="D108" s="736" t="str">
        <f t="shared" si="3"/>
        <v>N/A</v>
      </c>
      <c r="E108" s="737" t="s">
        <v>62</v>
      </c>
      <c r="F108" s="96">
        <f t="shared" si="2"/>
        <v>2035</v>
      </c>
      <c r="G108" s="1038">
        <v>10</v>
      </c>
    </row>
    <row r="109" spans="2:7" ht="26.4" x14ac:dyDescent="0.3">
      <c r="B109" s="911">
        <v>174</v>
      </c>
      <c r="C109" s="670" t="s">
        <v>3379</v>
      </c>
      <c r="D109" s="735" t="str">
        <f t="shared" si="3"/>
        <v/>
      </c>
      <c r="E109" s="741"/>
      <c r="F109" s="742" t="str">
        <f t="shared" si="2"/>
        <v/>
      </c>
      <c r="G109" s="743"/>
    </row>
    <row r="110" spans="2:7" x14ac:dyDescent="0.3">
      <c r="B110" s="912"/>
      <c r="C110" s="671" t="s">
        <v>3317</v>
      </c>
      <c r="D110" s="736" t="str">
        <f t="shared" si="3"/>
        <v>N/A</v>
      </c>
      <c r="E110" s="737" t="s">
        <v>62</v>
      </c>
      <c r="F110" s="736" t="str">
        <f t="shared" si="2"/>
        <v/>
      </c>
      <c r="G110" s="619"/>
    </row>
    <row r="111" spans="2:7" x14ac:dyDescent="0.3">
      <c r="B111" s="913"/>
      <c r="C111" s="660" t="s">
        <v>3318</v>
      </c>
      <c r="D111" s="736" t="str">
        <f t="shared" si="3"/>
        <v>N/A</v>
      </c>
      <c r="E111" s="737" t="s">
        <v>62</v>
      </c>
      <c r="F111" s="736" t="str">
        <f t="shared" ref="F111:F174" si="4">IF($G111="","",IFERROR(ROUND($G111*PenaltyUnit,0), G111))</f>
        <v/>
      </c>
      <c r="G111" s="619"/>
    </row>
    <row r="112" spans="2:7" x14ac:dyDescent="0.3">
      <c r="B112" s="911">
        <v>183</v>
      </c>
      <c r="C112" s="670" t="s">
        <v>3380</v>
      </c>
      <c r="D112" s="735" t="str">
        <f t="shared" si="3"/>
        <v/>
      </c>
      <c r="E112" s="741"/>
      <c r="F112" s="742" t="str">
        <f t="shared" si="4"/>
        <v/>
      </c>
      <c r="G112" s="743"/>
    </row>
    <row r="113" spans="2:7" x14ac:dyDescent="0.3">
      <c r="B113" s="912"/>
      <c r="C113" s="671" t="s">
        <v>3317</v>
      </c>
      <c r="D113" s="736" t="str">
        <f t="shared" si="3"/>
        <v>N/A</v>
      </c>
      <c r="E113" s="737" t="s">
        <v>62</v>
      </c>
      <c r="F113" s="736" t="str">
        <f t="shared" si="4"/>
        <v/>
      </c>
      <c r="G113" s="619"/>
    </row>
    <row r="114" spans="2:7" x14ac:dyDescent="0.3">
      <c r="B114" s="913"/>
      <c r="C114" s="660" t="s">
        <v>3318</v>
      </c>
      <c r="D114" s="736" t="str">
        <f t="shared" si="3"/>
        <v>N/A</v>
      </c>
      <c r="E114" s="737" t="s">
        <v>62</v>
      </c>
      <c r="F114" s="736" t="str">
        <f t="shared" si="4"/>
        <v/>
      </c>
      <c r="G114" s="619"/>
    </row>
    <row r="115" spans="2:7" x14ac:dyDescent="0.3">
      <c r="B115" s="911">
        <v>201</v>
      </c>
      <c r="C115" s="670" t="s">
        <v>3381</v>
      </c>
      <c r="D115" s="735" t="str">
        <f t="shared" si="3"/>
        <v/>
      </c>
      <c r="E115" s="741"/>
      <c r="F115" s="742" t="str">
        <f t="shared" si="4"/>
        <v/>
      </c>
      <c r="G115" s="743"/>
    </row>
    <row r="116" spans="2:7" x14ac:dyDescent="0.3">
      <c r="B116" s="912"/>
      <c r="C116" s="671" t="s">
        <v>3317</v>
      </c>
      <c r="D116" s="736" t="str">
        <f t="shared" si="3"/>
        <v>N/A</v>
      </c>
      <c r="E116" s="737" t="s">
        <v>62</v>
      </c>
      <c r="F116" s="96">
        <f t="shared" si="4"/>
        <v>12211</v>
      </c>
      <c r="G116" s="1038">
        <v>60</v>
      </c>
    </row>
    <row r="117" spans="2:7" x14ac:dyDescent="0.3">
      <c r="B117" s="913"/>
      <c r="C117" s="660" t="s">
        <v>3318</v>
      </c>
      <c r="D117" s="736" t="str">
        <f t="shared" si="3"/>
        <v>N/A</v>
      </c>
      <c r="E117" s="737" t="s">
        <v>62</v>
      </c>
      <c r="F117" s="96">
        <f t="shared" si="4"/>
        <v>61053</v>
      </c>
      <c r="G117" s="1038">
        <v>300</v>
      </c>
    </row>
    <row r="118" spans="2:7" ht="26.4" x14ac:dyDescent="0.3">
      <c r="B118" s="902" t="s">
        <v>3382</v>
      </c>
      <c r="C118" s="670" t="s">
        <v>3383</v>
      </c>
      <c r="D118" s="735" t="str">
        <f t="shared" si="3"/>
        <v/>
      </c>
      <c r="E118" s="741"/>
      <c r="F118" s="742" t="str">
        <f t="shared" si="4"/>
        <v/>
      </c>
      <c r="G118" s="743"/>
    </row>
    <row r="119" spans="2:7" x14ac:dyDescent="0.3">
      <c r="B119" s="903"/>
      <c r="C119" s="671" t="s">
        <v>3317</v>
      </c>
      <c r="D119" s="736" t="str">
        <f t="shared" si="3"/>
        <v>N/A</v>
      </c>
      <c r="E119" s="737" t="s">
        <v>62</v>
      </c>
      <c r="F119" s="96">
        <f t="shared" si="4"/>
        <v>12211</v>
      </c>
      <c r="G119" s="1038">
        <v>60</v>
      </c>
    </row>
    <row r="120" spans="2:7" x14ac:dyDescent="0.3">
      <c r="B120" s="904"/>
      <c r="C120" s="660" t="s">
        <v>3318</v>
      </c>
      <c r="D120" s="736" t="str">
        <f t="shared" si="3"/>
        <v>N/A</v>
      </c>
      <c r="E120" s="737" t="s">
        <v>62</v>
      </c>
      <c r="F120" s="96">
        <f t="shared" si="4"/>
        <v>61053</v>
      </c>
      <c r="G120" s="1038">
        <v>300</v>
      </c>
    </row>
    <row r="121" spans="2:7" ht="26.4" x14ac:dyDescent="0.3">
      <c r="B121" s="911">
        <v>208</v>
      </c>
      <c r="C121" s="670" t="s">
        <v>3384</v>
      </c>
      <c r="D121" s="735" t="str">
        <f t="shared" si="3"/>
        <v/>
      </c>
      <c r="E121" s="741"/>
      <c r="F121" s="742" t="str">
        <f t="shared" si="4"/>
        <v/>
      </c>
      <c r="G121" s="743"/>
    </row>
    <row r="122" spans="2:7" x14ac:dyDescent="0.3">
      <c r="B122" s="912"/>
      <c r="C122" s="671" t="s">
        <v>3317</v>
      </c>
      <c r="D122" s="736" t="str">
        <f t="shared" si="3"/>
        <v>N/A</v>
      </c>
      <c r="E122" s="737" t="s">
        <v>62</v>
      </c>
      <c r="F122" s="96">
        <f t="shared" si="4"/>
        <v>24421</v>
      </c>
      <c r="G122" s="1038">
        <v>120</v>
      </c>
    </row>
    <row r="123" spans="2:7" x14ac:dyDescent="0.3">
      <c r="B123" s="913"/>
      <c r="C123" s="660" t="s">
        <v>3318</v>
      </c>
      <c r="D123" s="736" t="str">
        <f t="shared" si="3"/>
        <v>N/A</v>
      </c>
      <c r="E123" s="737" t="s">
        <v>62</v>
      </c>
      <c r="F123" s="96">
        <f t="shared" si="4"/>
        <v>122106</v>
      </c>
      <c r="G123" s="1038">
        <v>600</v>
      </c>
    </row>
    <row r="124" spans="2:7" x14ac:dyDescent="0.3">
      <c r="B124" s="911">
        <v>210</v>
      </c>
      <c r="C124" s="670" t="s">
        <v>3385</v>
      </c>
      <c r="D124" s="735" t="str">
        <f t="shared" si="3"/>
        <v/>
      </c>
      <c r="E124" s="741"/>
      <c r="F124" s="742" t="str">
        <f t="shared" si="4"/>
        <v/>
      </c>
      <c r="G124" s="743"/>
    </row>
    <row r="125" spans="2:7" x14ac:dyDescent="0.3">
      <c r="B125" s="912"/>
      <c r="C125" s="671" t="s">
        <v>3317</v>
      </c>
      <c r="D125" s="736" t="str">
        <f t="shared" si="3"/>
        <v>N/A</v>
      </c>
      <c r="E125" s="737" t="s">
        <v>62</v>
      </c>
      <c r="F125" s="96">
        <f t="shared" si="4"/>
        <v>24421</v>
      </c>
      <c r="G125" s="1038">
        <v>120</v>
      </c>
    </row>
    <row r="126" spans="2:7" x14ac:dyDescent="0.3">
      <c r="B126" s="913"/>
      <c r="C126" s="660" t="s">
        <v>3318</v>
      </c>
      <c r="D126" s="736" t="str">
        <f t="shared" si="3"/>
        <v>N/A</v>
      </c>
      <c r="E126" s="737" t="s">
        <v>62</v>
      </c>
      <c r="F126" s="96">
        <f t="shared" si="4"/>
        <v>122106</v>
      </c>
      <c r="G126" s="1038">
        <v>600</v>
      </c>
    </row>
    <row r="127" spans="2:7" ht="26.4" x14ac:dyDescent="0.3">
      <c r="B127" s="65">
        <v>224</v>
      </c>
      <c r="C127" s="34" t="s">
        <v>3386</v>
      </c>
      <c r="D127" s="96">
        <f t="shared" si="3"/>
        <v>254</v>
      </c>
      <c r="E127" s="744">
        <v>1.25</v>
      </c>
      <c r="F127" s="96">
        <f t="shared" si="4"/>
        <v>1018</v>
      </c>
      <c r="G127" s="1038">
        <v>5</v>
      </c>
    </row>
    <row r="128" spans="2:7" x14ac:dyDescent="0.3">
      <c r="B128" s="902" t="s">
        <v>1305</v>
      </c>
      <c r="C128" s="670" t="s">
        <v>3387</v>
      </c>
      <c r="D128" s="735" t="str">
        <f t="shared" si="3"/>
        <v/>
      </c>
      <c r="E128" s="741"/>
      <c r="F128" s="742" t="str">
        <f t="shared" si="4"/>
        <v/>
      </c>
      <c r="G128" s="743"/>
    </row>
    <row r="129" spans="2:7" x14ac:dyDescent="0.3">
      <c r="B129" s="903"/>
      <c r="C129" s="671" t="s">
        <v>3317</v>
      </c>
      <c r="D129" s="736" t="str">
        <f t="shared" si="3"/>
        <v>N/A</v>
      </c>
      <c r="E129" s="737" t="s">
        <v>62</v>
      </c>
      <c r="F129" s="96">
        <f t="shared" si="4"/>
        <v>20351</v>
      </c>
      <c r="G129" s="1038">
        <v>100</v>
      </c>
    </row>
    <row r="130" spans="2:7" x14ac:dyDescent="0.3">
      <c r="B130" s="904"/>
      <c r="C130" s="660" t="s">
        <v>3318</v>
      </c>
      <c r="D130" s="736" t="str">
        <f t="shared" si="3"/>
        <v>N/A</v>
      </c>
      <c r="E130" s="737" t="s">
        <v>62</v>
      </c>
      <c r="F130" s="96">
        <f t="shared" si="4"/>
        <v>101755</v>
      </c>
      <c r="G130" s="1038">
        <v>500</v>
      </c>
    </row>
    <row r="131" spans="2:7" ht="26.4" x14ac:dyDescent="0.3">
      <c r="B131" s="902" t="s">
        <v>3388</v>
      </c>
      <c r="C131" s="670" t="s">
        <v>3389</v>
      </c>
      <c r="D131" s="735" t="str">
        <f t="shared" si="3"/>
        <v/>
      </c>
      <c r="E131" s="741"/>
      <c r="F131" s="742" t="str">
        <f t="shared" si="4"/>
        <v/>
      </c>
      <c r="G131" s="743"/>
    </row>
    <row r="132" spans="2:7" x14ac:dyDescent="0.3">
      <c r="B132" s="903"/>
      <c r="C132" s="671" t="s">
        <v>3317</v>
      </c>
      <c r="D132" s="736" t="str">
        <f t="shared" si="3"/>
        <v>N/A</v>
      </c>
      <c r="E132" s="737" t="s">
        <v>62</v>
      </c>
      <c r="F132" s="96">
        <f t="shared" si="4"/>
        <v>24421</v>
      </c>
      <c r="G132" s="1038">
        <v>120</v>
      </c>
    </row>
    <row r="133" spans="2:7" x14ac:dyDescent="0.3">
      <c r="B133" s="904"/>
      <c r="C133" s="660" t="s">
        <v>3318</v>
      </c>
      <c r="D133" s="736" t="str">
        <f t="shared" si="3"/>
        <v>N/A</v>
      </c>
      <c r="E133" s="737" t="s">
        <v>62</v>
      </c>
      <c r="F133" s="96">
        <f t="shared" si="4"/>
        <v>122106</v>
      </c>
      <c r="G133" s="1038">
        <v>600</v>
      </c>
    </row>
    <row r="134" spans="2:7" ht="26.4" x14ac:dyDescent="0.3">
      <c r="B134" s="902" t="s">
        <v>3390</v>
      </c>
      <c r="C134" s="670" t="s">
        <v>3391</v>
      </c>
      <c r="D134" s="735" t="str">
        <f t="shared" si="3"/>
        <v/>
      </c>
      <c r="E134" s="741"/>
      <c r="F134" s="742" t="str">
        <f t="shared" si="4"/>
        <v/>
      </c>
      <c r="G134" s="743"/>
    </row>
    <row r="135" spans="2:7" x14ac:dyDescent="0.3">
      <c r="B135" s="903"/>
      <c r="C135" s="671" t="s">
        <v>3317</v>
      </c>
      <c r="D135" s="736" t="str">
        <f t="shared" si="3"/>
        <v>N/A</v>
      </c>
      <c r="E135" s="737" t="s">
        <v>62</v>
      </c>
      <c r="F135" s="96">
        <f t="shared" si="4"/>
        <v>24421</v>
      </c>
      <c r="G135" s="1038">
        <v>120</v>
      </c>
    </row>
    <row r="136" spans="2:7" x14ac:dyDescent="0.3">
      <c r="B136" s="904"/>
      <c r="C136" s="660" t="s">
        <v>3318</v>
      </c>
      <c r="D136" s="736" t="str">
        <f t="shared" si="3"/>
        <v>N/A</v>
      </c>
      <c r="E136" s="737" t="s">
        <v>62</v>
      </c>
      <c r="F136" s="96">
        <f t="shared" si="4"/>
        <v>122106</v>
      </c>
      <c r="G136" s="1038">
        <v>600</v>
      </c>
    </row>
    <row r="137" spans="2:7" ht="26.4" x14ac:dyDescent="0.3">
      <c r="B137" s="902" t="s">
        <v>3392</v>
      </c>
      <c r="C137" s="670" t="s">
        <v>3393</v>
      </c>
      <c r="D137" s="735" t="str">
        <f t="shared" si="3"/>
        <v/>
      </c>
      <c r="E137" s="741"/>
      <c r="F137" s="742" t="str">
        <f t="shared" si="4"/>
        <v/>
      </c>
      <c r="G137" s="743"/>
    </row>
    <row r="138" spans="2:7" x14ac:dyDescent="0.3">
      <c r="B138" s="903"/>
      <c r="C138" s="671" t="s">
        <v>3317</v>
      </c>
      <c r="D138" s="736" t="str">
        <f t="shared" si="3"/>
        <v>N/A</v>
      </c>
      <c r="E138" s="737" t="s">
        <v>62</v>
      </c>
      <c r="F138" s="96">
        <f t="shared" si="4"/>
        <v>24421</v>
      </c>
      <c r="G138" s="1038">
        <v>120</v>
      </c>
    </row>
    <row r="139" spans="2:7" x14ac:dyDescent="0.3">
      <c r="B139" s="904"/>
      <c r="C139" s="660" t="s">
        <v>3318</v>
      </c>
      <c r="D139" s="736" t="str">
        <f t="shared" si="3"/>
        <v>N/A</v>
      </c>
      <c r="E139" s="737" t="s">
        <v>62</v>
      </c>
      <c r="F139" s="96">
        <f t="shared" si="4"/>
        <v>122106</v>
      </c>
      <c r="G139" s="1038">
        <v>600</v>
      </c>
    </row>
    <row r="140" spans="2:7" ht="39.6" x14ac:dyDescent="0.3">
      <c r="B140" s="902" t="s">
        <v>3394</v>
      </c>
      <c r="C140" s="670" t="s">
        <v>3470</v>
      </c>
      <c r="D140" s="735" t="str">
        <f t="shared" ref="D140:D179" si="5">IF($E140="","",IFERROR(ROUND($E140*PenaltyUnit,0), "N/A"))</f>
        <v/>
      </c>
      <c r="E140" s="741"/>
      <c r="F140" s="742" t="str">
        <f t="shared" si="4"/>
        <v/>
      </c>
      <c r="G140" s="743"/>
    </row>
    <row r="141" spans="2:7" x14ac:dyDescent="0.3">
      <c r="B141" s="903"/>
      <c r="C141" s="671" t="s">
        <v>3317</v>
      </c>
      <c r="D141" s="96">
        <f t="shared" si="5"/>
        <v>2442</v>
      </c>
      <c r="E141" s="1038">
        <v>12</v>
      </c>
      <c r="F141" s="96">
        <f t="shared" si="4"/>
        <v>12211</v>
      </c>
      <c r="G141" s="1038">
        <v>60</v>
      </c>
    </row>
    <row r="142" spans="2:7" x14ac:dyDescent="0.3">
      <c r="B142" s="904"/>
      <c r="C142" s="660" t="s">
        <v>3318</v>
      </c>
      <c r="D142" s="96">
        <f t="shared" si="5"/>
        <v>2442</v>
      </c>
      <c r="E142" s="1038">
        <v>12</v>
      </c>
      <c r="F142" s="96">
        <f t="shared" si="4"/>
        <v>61053</v>
      </c>
      <c r="G142" s="1038">
        <v>300</v>
      </c>
    </row>
    <row r="143" spans="2:7" ht="26.4" x14ac:dyDescent="0.3">
      <c r="B143" s="902" t="s">
        <v>3395</v>
      </c>
      <c r="C143" s="670" t="s">
        <v>3396</v>
      </c>
      <c r="D143" s="735" t="str">
        <f t="shared" si="5"/>
        <v/>
      </c>
      <c r="E143" s="741"/>
      <c r="F143" s="742" t="str">
        <f t="shared" si="4"/>
        <v/>
      </c>
      <c r="G143" s="743"/>
    </row>
    <row r="144" spans="2:7" x14ac:dyDescent="0.3">
      <c r="B144" s="903"/>
      <c r="C144" s="671" t="s">
        <v>3317</v>
      </c>
      <c r="D144" s="96">
        <f t="shared" si="5"/>
        <v>2442</v>
      </c>
      <c r="E144" s="1038">
        <v>12</v>
      </c>
      <c r="F144" s="96">
        <f t="shared" si="4"/>
        <v>12211</v>
      </c>
      <c r="G144" s="1038">
        <v>60</v>
      </c>
    </row>
    <row r="145" spans="2:7" x14ac:dyDescent="0.3">
      <c r="B145" s="904"/>
      <c r="C145" s="660" t="s">
        <v>3318</v>
      </c>
      <c r="D145" s="96">
        <f t="shared" si="5"/>
        <v>2442</v>
      </c>
      <c r="E145" s="1038">
        <v>12</v>
      </c>
      <c r="F145" s="96">
        <f t="shared" si="4"/>
        <v>61053</v>
      </c>
      <c r="G145" s="1038">
        <v>300</v>
      </c>
    </row>
    <row r="146" spans="2:7" ht="26.4" x14ac:dyDescent="0.3">
      <c r="B146" s="902" t="s">
        <v>3397</v>
      </c>
      <c r="C146" s="670" t="s">
        <v>3398</v>
      </c>
      <c r="D146" s="735" t="str">
        <f t="shared" si="5"/>
        <v/>
      </c>
      <c r="E146" s="741"/>
      <c r="F146" s="742" t="str">
        <f t="shared" si="4"/>
        <v/>
      </c>
      <c r="G146" s="743"/>
    </row>
    <row r="147" spans="2:7" x14ac:dyDescent="0.3">
      <c r="B147" s="904"/>
      <c r="C147" s="671" t="s">
        <v>3317</v>
      </c>
      <c r="D147" s="96">
        <f t="shared" si="5"/>
        <v>2442</v>
      </c>
      <c r="E147" s="1038">
        <v>12</v>
      </c>
      <c r="F147" s="96">
        <f t="shared" si="4"/>
        <v>12211</v>
      </c>
      <c r="G147" s="1038">
        <v>60</v>
      </c>
    </row>
    <row r="148" spans="2:7" ht="26.4" x14ac:dyDescent="0.3">
      <c r="B148" s="902" t="s">
        <v>3399</v>
      </c>
      <c r="C148" s="670" t="s">
        <v>3400</v>
      </c>
      <c r="D148" s="735" t="str">
        <f t="shared" si="5"/>
        <v/>
      </c>
      <c r="E148" s="741"/>
      <c r="F148" s="742" t="str">
        <f t="shared" si="4"/>
        <v/>
      </c>
      <c r="G148" s="743"/>
    </row>
    <row r="149" spans="2:7" x14ac:dyDescent="0.3">
      <c r="B149" s="904"/>
      <c r="C149" s="671" t="s">
        <v>3317</v>
      </c>
      <c r="D149" s="96">
        <f t="shared" si="5"/>
        <v>2442</v>
      </c>
      <c r="E149" s="1038">
        <v>12</v>
      </c>
      <c r="F149" s="96">
        <f t="shared" si="4"/>
        <v>12211</v>
      </c>
      <c r="G149" s="1038">
        <v>60</v>
      </c>
    </row>
    <row r="150" spans="2:7" ht="26.4" x14ac:dyDescent="0.3">
      <c r="B150" s="902" t="s">
        <v>3401</v>
      </c>
      <c r="C150" s="670" t="s">
        <v>3402</v>
      </c>
      <c r="D150" s="735" t="str">
        <f t="shared" si="5"/>
        <v/>
      </c>
      <c r="E150" s="741"/>
      <c r="F150" s="742" t="str">
        <f t="shared" si="4"/>
        <v/>
      </c>
      <c r="G150" s="743"/>
    </row>
    <row r="151" spans="2:7" x14ac:dyDescent="0.3">
      <c r="B151" s="904"/>
      <c r="C151" s="671" t="s">
        <v>3317</v>
      </c>
      <c r="D151" s="96">
        <f t="shared" si="5"/>
        <v>2442</v>
      </c>
      <c r="E151" s="1038">
        <v>12</v>
      </c>
      <c r="F151" s="96">
        <f t="shared" si="4"/>
        <v>12211</v>
      </c>
      <c r="G151" s="1038">
        <v>60</v>
      </c>
    </row>
    <row r="152" spans="2:7" ht="26.4" x14ac:dyDescent="0.3">
      <c r="B152" s="902" t="s">
        <v>1066</v>
      </c>
      <c r="C152" s="670" t="s">
        <v>3403</v>
      </c>
      <c r="D152" s="735" t="str">
        <f t="shared" si="5"/>
        <v/>
      </c>
      <c r="E152" s="741"/>
      <c r="F152" s="742" t="str">
        <f t="shared" si="4"/>
        <v/>
      </c>
      <c r="G152" s="743"/>
    </row>
    <row r="153" spans="2:7" x14ac:dyDescent="0.3">
      <c r="B153" s="903"/>
      <c r="C153" s="671" t="s">
        <v>3317</v>
      </c>
      <c r="D153" s="736" t="str">
        <f t="shared" si="5"/>
        <v>N/A</v>
      </c>
      <c r="E153" s="737" t="s">
        <v>62</v>
      </c>
      <c r="F153" s="736" t="str">
        <f t="shared" si="4"/>
        <v/>
      </c>
      <c r="G153" s="1038"/>
    </row>
    <row r="154" spans="2:7" x14ac:dyDescent="0.3">
      <c r="B154" s="904"/>
      <c r="C154" s="660" t="s">
        <v>3318</v>
      </c>
      <c r="D154" s="736" t="str">
        <f t="shared" si="5"/>
        <v>N/A</v>
      </c>
      <c r="E154" s="737" t="s">
        <v>62</v>
      </c>
      <c r="F154" s="96">
        <f t="shared" si="4"/>
        <v>61053</v>
      </c>
      <c r="G154" s="1038">
        <v>300</v>
      </c>
    </row>
    <row r="155" spans="2:7" ht="26.4" x14ac:dyDescent="0.3">
      <c r="B155" s="902" t="s">
        <v>3404</v>
      </c>
      <c r="C155" s="670" t="s">
        <v>3405</v>
      </c>
      <c r="D155" s="735" t="str">
        <f t="shared" si="5"/>
        <v/>
      </c>
      <c r="E155" s="741"/>
      <c r="F155" s="742" t="str">
        <f t="shared" si="4"/>
        <v/>
      </c>
      <c r="G155" s="743"/>
    </row>
    <row r="156" spans="2:7" x14ac:dyDescent="0.3">
      <c r="B156" s="903"/>
      <c r="C156" s="671" t="s">
        <v>3317</v>
      </c>
      <c r="D156" s="736" t="str">
        <f t="shared" si="5"/>
        <v>N/A</v>
      </c>
      <c r="E156" s="737" t="s">
        <v>62</v>
      </c>
      <c r="F156" s="96">
        <f t="shared" si="4"/>
        <v>12211</v>
      </c>
      <c r="G156" s="1038">
        <v>60</v>
      </c>
    </row>
    <row r="157" spans="2:7" x14ac:dyDescent="0.3">
      <c r="B157" s="904"/>
      <c r="C157" s="660" t="s">
        <v>3318</v>
      </c>
      <c r="D157" s="736" t="str">
        <f t="shared" si="5"/>
        <v>N/A</v>
      </c>
      <c r="E157" s="737" t="s">
        <v>62</v>
      </c>
      <c r="F157" s="96">
        <f t="shared" si="4"/>
        <v>61053</v>
      </c>
      <c r="G157" s="1038">
        <v>300</v>
      </c>
    </row>
    <row r="158" spans="2:7" ht="26.4" x14ac:dyDescent="0.3">
      <c r="B158" s="902" t="s">
        <v>3406</v>
      </c>
      <c r="C158" s="670" t="s">
        <v>3407</v>
      </c>
      <c r="D158" s="735" t="str">
        <f t="shared" si="5"/>
        <v/>
      </c>
      <c r="E158" s="741"/>
      <c r="F158" s="742" t="str">
        <f t="shared" si="4"/>
        <v/>
      </c>
      <c r="G158" s="743"/>
    </row>
    <row r="159" spans="2:7" x14ac:dyDescent="0.3">
      <c r="B159" s="903"/>
      <c r="C159" s="671" t="s">
        <v>3317</v>
      </c>
      <c r="D159" s="736" t="str">
        <f t="shared" si="5"/>
        <v>N/A</v>
      </c>
      <c r="E159" s="737" t="s">
        <v>62</v>
      </c>
      <c r="F159" s="96">
        <f t="shared" si="4"/>
        <v>12211</v>
      </c>
      <c r="G159" s="1038">
        <v>60</v>
      </c>
    </row>
    <row r="160" spans="2:7" x14ac:dyDescent="0.3">
      <c r="B160" s="904"/>
      <c r="C160" s="660" t="s">
        <v>3318</v>
      </c>
      <c r="D160" s="736" t="str">
        <f t="shared" si="5"/>
        <v>N/A</v>
      </c>
      <c r="E160" s="737" t="s">
        <v>62</v>
      </c>
      <c r="F160" s="96">
        <f t="shared" si="4"/>
        <v>61053</v>
      </c>
      <c r="G160" s="1038">
        <v>300</v>
      </c>
    </row>
    <row r="161" spans="2:7" x14ac:dyDescent="0.3">
      <c r="B161" s="902" t="s">
        <v>1280</v>
      </c>
      <c r="C161" s="670" t="s">
        <v>3408</v>
      </c>
      <c r="D161" s="735" t="str">
        <f t="shared" si="5"/>
        <v/>
      </c>
      <c r="E161" s="741"/>
      <c r="F161" s="742" t="str">
        <f t="shared" si="4"/>
        <v/>
      </c>
      <c r="G161" s="743"/>
    </row>
    <row r="162" spans="2:7" x14ac:dyDescent="0.3">
      <c r="B162" s="903"/>
      <c r="C162" s="671" t="s">
        <v>3317</v>
      </c>
      <c r="D162" s="736" t="str">
        <f t="shared" si="5"/>
        <v>N/A</v>
      </c>
      <c r="E162" s="737" t="s">
        <v>62</v>
      </c>
      <c r="F162" s="96">
        <f t="shared" si="4"/>
        <v>24421</v>
      </c>
      <c r="G162" s="1038">
        <v>120</v>
      </c>
    </row>
    <row r="163" spans="2:7" x14ac:dyDescent="0.3">
      <c r="B163" s="904"/>
      <c r="C163" s="660" t="s">
        <v>3318</v>
      </c>
      <c r="D163" s="736" t="str">
        <f t="shared" si="5"/>
        <v>N/A</v>
      </c>
      <c r="E163" s="737" t="s">
        <v>62</v>
      </c>
      <c r="F163" s="96">
        <f t="shared" si="4"/>
        <v>122106</v>
      </c>
      <c r="G163" s="1038">
        <v>600</v>
      </c>
    </row>
    <row r="164" spans="2:7" ht="26.4" x14ac:dyDescent="0.3">
      <c r="B164" s="902" t="s">
        <v>3409</v>
      </c>
      <c r="C164" s="670" t="s">
        <v>3410</v>
      </c>
      <c r="D164" s="735" t="str">
        <f t="shared" si="5"/>
        <v/>
      </c>
      <c r="E164" s="741"/>
      <c r="F164" s="742" t="str">
        <f t="shared" si="4"/>
        <v/>
      </c>
      <c r="G164" s="743"/>
    </row>
    <row r="165" spans="2:7" x14ac:dyDescent="0.3">
      <c r="B165" s="903"/>
      <c r="C165" s="671" t="s">
        <v>3317</v>
      </c>
      <c r="D165" s="736" t="str">
        <f t="shared" si="5"/>
        <v>N/A</v>
      </c>
      <c r="E165" s="737" t="s">
        <v>62</v>
      </c>
      <c r="F165" s="96">
        <f t="shared" si="4"/>
        <v>24421</v>
      </c>
      <c r="G165" s="1038">
        <v>120</v>
      </c>
    </row>
    <row r="166" spans="2:7" x14ac:dyDescent="0.3">
      <c r="B166" s="904"/>
      <c r="C166" s="660" t="s">
        <v>3318</v>
      </c>
      <c r="D166" s="736" t="str">
        <f t="shared" si="5"/>
        <v>N/A</v>
      </c>
      <c r="E166" s="737" t="s">
        <v>62</v>
      </c>
      <c r="F166" s="96">
        <f t="shared" si="4"/>
        <v>122106</v>
      </c>
      <c r="G166" s="1038">
        <v>600</v>
      </c>
    </row>
    <row r="167" spans="2:7" ht="26.4" x14ac:dyDescent="0.3">
      <c r="B167" s="902" t="s">
        <v>3411</v>
      </c>
      <c r="C167" s="670" t="s">
        <v>3412</v>
      </c>
      <c r="D167" s="735" t="str">
        <f t="shared" si="5"/>
        <v/>
      </c>
      <c r="E167" s="741"/>
      <c r="F167" s="742" t="str">
        <f t="shared" si="4"/>
        <v/>
      </c>
      <c r="G167" s="743"/>
    </row>
    <row r="168" spans="2:7" x14ac:dyDescent="0.3">
      <c r="B168" s="903"/>
      <c r="C168" s="671" t="s">
        <v>3317</v>
      </c>
      <c r="D168" s="736" t="str">
        <f t="shared" si="5"/>
        <v>N/A</v>
      </c>
      <c r="E168" s="737" t="s">
        <v>62</v>
      </c>
      <c r="F168" s="96">
        <f t="shared" si="4"/>
        <v>48842</v>
      </c>
      <c r="G168" s="1038">
        <v>240</v>
      </c>
    </row>
    <row r="169" spans="2:7" x14ac:dyDescent="0.3">
      <c r="B169" s="904"/>
      <c r="C169" s="660" t="s">
        <v>3318</v>
      </c>
      <c r="D169" s="736" t="str">
        <f t="shared" si="5"/>
        <v>N/A</v>
      </c>
      <c r="E169" s="737" t="s">
        <v>62</v>
      </c>
      <c r="F169" s="96">
        <f t="shared" si="4"/>
        <v>244212</v>
      </c>
      <c r="G169" s="1038">
        <v>1200</v>
      </c>
    </row>
    <row r="170" spans="2:7" ht="39.6" x14ac:dyDescent="0.3">
      <c r="B170" s="902" t="s">
        <v>3413</v>
      </c>
      <c r="C170" s="670" t="s">
        <v>3471</v>
      </c>
      <c r="D170" s="735" t="str">
        <f t="shared" si="5"/>
        <v/>
      </c>
      <c r="E170" s="741"/>
      <c r="F170" s="742" t="str">
        <f t="shared" si="4"/>
        <v/>
      </c>
      <c r="G170" s="743"/>
    </row>
    <row r="171" spans="2:7" x14ac:dyDescent="0.3">
      <c r="B171" s="903"/>
      <c r="C171" s="671" t="s">
        <v>3317</v>
      </c>
      <c r="D171" s="736" t="str">
        <f t="shared" si="5"/>
        <v>N/A</v>
      </c>
      <c r="E171" s="737" t="s">
        <v>62</v>
      </c>
      <c r="F171" s="96">
        <f t="shared" si="4"/>
        <v>48842</v>
      </c>
      <c r="G171" s="1038">
        <v>240</v>
      </c>
    </row>
    <row r="172" spans="2:7" x14ac:dyDescent="0.3">
      <c r="B172" s="904"/>
      <c r="C172" s="660" t="s">
        <v>3318</v>
      </c>
      <c r="D172" s="736" t="str">
        <f t="shared" si="5"/>
        <v>N/A</v>
      </c>
      <c r="E172" s="737" t="s">
        <v>62</v>
      </c>
      <c r="F172" s="96">
        <f t="shared" si="4"/>
        <v>244212</v>
      </c>
      <c r="G172" s="1038">
        <v>1200</v>
      </c>
    </row>
    <row r="173" spans="2:7" ht="26.4" x14ac:dyDescent="0.3">
      <c r="B173" s="902" t="s">
        <v>1042</v>
      </c>
      <c r="C173" s="670" t="s">
        <v>3414</v>
      </c>
      <c r="D173" s="735" t="str">
        <f t="shared" si="5"/>
        <v/>
      </c>
      <c r="E173" s="741"/>
      <c r="F173" s="742" t="str">
        <f t="shared" si="4"/>
        <v/>
      </c>
      <c r="G173" s="743"/>
    </row>
    <row r="174" spans="2:7" x14ac:dyDescent="0.3">
      <c r="B174" s="903"/>
      <c r="C174" s="671" t="s">
        <v>3317</v>
      </c>
      <c r="D174" s="736" t="str">
        <f t="shared" si="5"/>
        <v>N/A</v>
      </c>
      <c r="E174" s="737" t="s">
        <v>62</v>
      </c>
      <c r="F174" s="96">
        <f t="shared" si="4"/>
        <v>48842</v>
      </c>
      <c r="G174" s="1038">
        <v>240</v>
      </c>
    </row>
    <row r="175" spans="2:7" x14ac:dyDescent="0.3">
      <c r="B175" s="904"/>
      <c r="C175" s="660" t="s">
        <v>3318</v>
      </c>
      <c r="D175" s="736" t="str">
        <f t="shared" si="5"/>
        <v>N/A</v>
      </c>
      <c r="E175" s="737" t="s">
        <v>62</v>
      </c>
      <c r="F175" s="96">
        <f t="shared" ref="F175:F179" si="6">IF($G175="","",IFERROR(ROUND($G175*PenaltyUnit,0), G175))</f>
        <v>244212</v>
      </c>
      <c r="G175" s="1038">
        <v>1200</v>
      </c>
    </row>
    <row r="176" spans="2:7" x14ac:dyDescent="0.3">
      <c r="B176" s="902" t="s">
        <v>3415</v>
      </c>
      <c r="C176" s="670" t="s">
        <v>3416</v>
      </c>
      <c r="D176" s="735" t="str">
        <f t="shared" si="5"/>
        <v/>
      </c>
      <c r="E176" s="741"/>
      <c r="F176" s="742" t="str">
        <f t="shared" si="6"/>
        <v/>
      </c>
      <c r="G176" s="743"/>
    </row>
    <row r="177" spans="2:7" x14ac:dyDescent="0.3">
      <c r="B177" s="903"/>
      <c r="C177" s="671" t="s">
        <v>3317</v>
      </c>
      <c r="D177" s="736" t="str">
        <f t="shared" si="5"/>
        <v>N/A</v>
      </c>
      <c r="E177" s="737" t="s">
        <v>62</v>
      </c>
      <c r="F177" s="96">
        <f t="shared" si="6"/>
        <v>48842</v>
      </c>
      <c r="G177" s="1038">
        <v>240</v>
      </c>
    </row>
    <row r="178" spans="2:7" x14ac:dyDescent="0.3">
      <c r="B178" s="904"/>
      <c r="C178" s="660" t="s">
        <v>3318</v>
      </c>
      <c r="D178" s="736" t="str">
        <f t="shared" si="5"/>
        <v>N/A</v>
      </c>
      <c r="E178" s="737" t="s">
        <v>62</v>
      </c>
      <c r="F178" s="96">
        <f t="shared" si="6"/>
        <v>244212</v>
      </c>
      <c r="G178" s="1038">
        <v>1200</v>
      </c>
    </row>
    <row r="179" spans="2:7" x14ac:dyDescent="0.3">
      <c r="B179" s="65">
        <v>272</v>
      </c>
      <c r="C179" s="34" t="s">
        <v>3417</v>
      </c>
      <c r="D179" s="736" t="str">
        <f t="shared" si="5"/>
        <v>N/A</v>
      </c>
      <c r="E179" s="737" t="s">
        <v>62</v>
      </c>
      <c r="F179" s="96">
        <f t="shared" si="6"/>
        <v>10176</v>
      </c>
      <c r="G179" s="1038">
        <v>50</v>
      </c>
    </row>
    <row r="180" spans="2:7" s="640" customFormat="1" ht="35.1" customHeight="1" x14ac:dyDescent="0.3">
      <c r="B180" s="908" t="s">
        <v>3987</v>
      </c>
      <c r="C180" s="909"/>
      <c r="D180" s="909"/>
      <c r="E180" s="909"/>
      <c r="F180" s="909"/>
      <c r="G180" s="910"/>
    </row>
    <row r="181" spans="2:7" ht="39.6" x14ac:dyDescent="0.3">
      <c r="B181" s="34" t="s">
        <v>3418</v>
      </c>
      <c r="C181" s="34" t="s">
        <v>3290</v>
      </c>
      <c r="D181" s="737" t="str">
        <f t="shared" ref="D181:D233" si="7">IF($E181="","",IFERROR(ROUND($E181*PenaltyUnit,0), "N/A"))</f>
        <v>N/A</v>
      </c>
      <c r="E181" s="737" t="s">
        <v>62</v>
      </c>
      <c r="F181" s="96">
        <f t="shared" ref="F181:F233" si="8">IF($G181="","",IFERROR(ROUND($G181*PenaltyUnit,0), G181))</f>
        <v>4070</v>
      </c>
      <c r="G181" s="1038">
        <v>20</v>
      </c>
    </row>
    <row r="182" spans="2:7" ht="39.6" x14ac:dyDescent="0.3">
      <c r="B182" s="34" t="s">
        <v>1799</v>
      </c>
      <c r="C182" s="53" t="s">
        <v>3472</v>
      </c>
      <c r="D182" s="96">
        <f t="shared" si="7"/>
        <v>509</v>
      </c>
      <c r="E182" s="744">
        <v>2.5</v>
      </c>
      <c r="F182" s="96">
        <f t="shared" si="8"/>
        <v>2035</v>
      </c>
      <c r="G182" s="1038">
        <v>10</v>
      </c>
    </row>
    <row r="183" spans="2:7" ht="39.6" x14ac:dyDescent="0.3">
      <c r="B183" s="34" t="s">
        <v>2203</v>
      </c>
      <c r="C183" s="53" t="s">
        <v>3473</v>
      </c>
      <c r="D183" s="96">
        <f t="shared" si="7"/>
        <v>509</v>
      </c>
      <c r="E183" s="744">
        <v>2.5</v>
      </c>
      <c r="F183" s="96">
        <f t="shared" si="8"/>
        <v>2035</v>
      </c>
      <c r="G183" s="1038">
        <v>10</v>
      </c>
    </row>
    <row r="184" spans="2:7" ht="39.6" x14ac:dyDescent="0.3">
      <c r="B184" s="34" t="s">
        <v>3419</v>
      </c>
      <c r="C184" s="53" t="s">
        <v>3474</v>
      </c>
      <c r="D184" s="96">
        <f t="shared" si="7"/>
        <v>509</v>
      </c>
      <c r="E184" s="744">
        <v>2.5</v>
      </c>
      <c r="F184" s="96">
        <f t="shared" si="8"/>
        <v>2035</v>
      </c>
      <c r="G184" s="1038">
        <v>10</v>
      </c>
    </row>
    <row r="185" spans="2:7" ht="26.4" x14ac:dyDescent="0.3">
      <c r="B185" s="34" t="s">
        <v>42</v>
      </c>
      <c r="C185" s="34" t="s">
        <v>3420</v>
      </c>
      <c r="D185" s="96">
        <f t="shared" si="7"/>
        <v>509</v>
      </c>
      <c r="E185" s="744">
        <v>2.5</v>
      </c>
      <c r="F185" s="96">
        <f t="shared" si="8"/>
        <v>2035</v>
      </c>
      <c r="G185" s="1038">
        <v>10</v>
      </c>
    </row>
    <row r="186" spans="2:7" ht="39.6" x14ac:dyDescent="0.3">
      <c r="B186" s="34" t="s">
        <v>44</v>
      </c>
      <c r="C186" s="53" t="s">
        <v>3475</v>
      </c>
      <c r="D186" s="96">
        <f t="shared" si="7"/>
        <v>509</v>
      </c>
      <c r="E186" s="744">
        <v>2.5</v>
      </c>
      <c r="F186" s="96">
        <f t="shared" si="8"/>
        <v>2035</v>
      </c>
      <c r="G186" s="1038">
        <v>10</v>
      </c>
    </row>
    <row r="187" spans="2:7" ht="26.4" x14ac:dyDescent="0.3">
      <c r="B187" s="34" t="s">
        <v>2934</v>
      </c>
      <c r="C187" s="34" t="s">
        <v>3421</v>
      </c>
      <c r="D187" s="96">
        <f t="shared" si="7"/>
        <v>509</v>
      </c>
      <c r="E187" s="744">
        <v>2.5</v>
      </c>
      <c r="F187" s="96">
        <f t="shared" si="8"/>
        <v>2035</v>
      </c>
      <c r="G187" s="1038">
        <v>10</v>
      </c>
    </row>
    <row r="188" spans="2:7" ht="26.4" x14ac:dyDescent="0.3">
      <c r="B188" s="34" t="s">
        <v>46</v>
      </c>
      <c r="C188" s="34" t="s">
        <v>3422</v>
      </c>
      <c r="D188" s="96">
        <f t="shared" si="7"/>
        <v>254</v>
      </c>
      <c r="E188" s="744">
        <v>1.25</v>
      </c>
      <c r="F188" s="96">
        <f t="shared" si="8"/>
        <v>1018</v>
      </c>
      <c r="G188" s="1038">
        <v>5</v>
      </c>
    </row>
    <row r="189" spans="2:7" ht="39.6" x14ac:dyDescent="0.3">
      <c r="B189" s="34" t="s">
        <v>54</v>
      </c>
      <c r="C189" s="53" t="s">
        <v>3476</v>
      </c>
      <c r="D189" s="96">
        <f t="shared" si="7"/>
        <v>509</v>
      </c>
      <c r="E189" s="744">
        <v>2.5</v>
      </c>
      <c r="F189" s="96">
        <f t="shared" si="8"/>
        <v>2035</v>
      </c>
      <c r="G189" s="1038">
        <v>10</v>
      </c>
    </row>
    <row r="190" spans="2:7" ht="39.6" x14ac:dyDescent="0.3">
      <c r="B190" s="34" t="s">
        <v>56</v>
      </c>
      <c r="C190" s="53" t="s">
        <v>3477</v>
      </c>
      <c r="D190" s="96">
        <f t="shared" si="7"/>
        <v>509</v>
      </c>
      <c r="E190" s="744">
        <v>2.5</v>
      </c>
      <c r="F190" s="96">
        <f t="shared" si="8"/>
        <v>2035</v>
      </c>
      <c r="G190" s="1038">
        <v>10</v>
      </c>
    </row>
    <row r="191" spans="2:7" ht="39.6" x14ac:dyDescent="0.3">
      <c r="B191" s="34" t="s">
        <v>1980</v>
      </c>
      <c r="C191" s="53" t="s">
        <v>3478</v>
      </c>
      <c r="D191" s="96">
        <f t="shared" si="7"/>
        <v>1018</v>
      </c>
      <c r="E191" s="1038">
        <v>5</v>
      </c>
      <c r="F191" s="96">
        <f t="shared" si="8"/>
        <v>4070</v>
      </c>
      <c r="G191" s="1038">
        <v>20</v>
      </c>
    </row>
    <row r="192" spans="2:7" ht="39.6" x14ac:dyDescent="0.3">
      <c r="B192" s="34" t="s">
        <v>58</v>
      </c>
      <c r="C192" s="53" t="s">
        <v>3479</v>
      </c>
      <c r="D192" s="96">
        <f t="shared" si="7"/>
        <v>1018</v>
      </c>
      <c r="E192" s="1038">
        <v>5</v>
      </c>
      <c r="F192" s="96">
        <f t="shared" si="8"/>
        <v>4070</v>
      </c>
      <c r="G192" s="1038">
        <v>20</v>
      </c>
    </row>
    <row r="193" spans="2:7" ht="39.6" x14ac:dyDescent="0.3">
      <c r="B193" s="34" t="s">
        <v>1991</v>
      </c>
      <c r="C193" s="53" t="s">
        <v>3480</v>
      </c>
      <c r="D193" s="96">
        <f t="shared" si="7"/>
        <v>1018</v>
      </c>
      <c r="E193" s="1038">
        <v>5</v>
      </c>
      <c r="F193" s="96">
        <f t="shared" si="8"/>
        <v>4070</v>
      </c>
      <c r="G193" s="1038">
        <v>20</v>
      </c>
    </row>
    <row r="194" spans="2:7" ht="39.6" x14ac:dyDescent="0.3">
      <c r="B194" s="34" t="s">
        <v>1994</v>
      </c>
      <c r="C194" s="53" t="s">
        <v>3481</v>
      </c>
      <c r="D194" s="96">
        <f t="shared" si="7"/>
        <v>1018</v>
      </c>
      <c r="E194" s="1038">
        <v>5</v>
      </c>
      <c r="F194" s="96">
        <f t="shared" si="8"/>
        <v>4070</v>
      </c>
      <c r="G194" s="1038">
        <v>20</v>
      </c>
    </row>
    <row r="195" spans="2:7" ht="39.6" x14ac:dyDescent="0.3">
      <c r="B195" s="34" t="s">
        <v>1997</v>
      </c>
      <c r="C195" s="53" t="s">
        <v>3482</v>
      </c>
      <c r="D195" s="96">
        <f t="shared" si="7"/>
        <v>1018</v>
      </c>
      <c r="E195" s="1038">
        <v>5</v>
      </c>
      <c r="F195" s="96">
        <f t="shared" si="8"/>
        <v>4070</v>
      </c>
      <c r="G195" s="1038">
        <v>20</v>
      </c>
    </row>
    <row r="196" spans="2:7" ht="26.4" x14ac:dyDescent="0.3">
      <c r="B196" s="65">
        <v>16</v>
      </c>
      <c r="C196" s="34" t="s">
        <v>3423</v>
      </c>
      <c r="D196" s="736" t="str">
        <f t="shared" si="7"/>
        <v>N/A</v>
      </c>
      <c r="E196" s="737" t="s">
        <v>62</v>
      </c>
      <c r="F196" s="96">
        <f t="shared" si="8"/>
        <v>2035</v>
      </c>
      <c r="G196" s="1038">
        <v>10</v>
      </c>
    </row>
    <row r="197" spans="2:7" ht="26.4" x14ac:dyDescent="0.3">
      <c r="B197" s="34" t="s">
        <v>2645</v>
      </c>
      <c r="C197" s="34" t="s">
        <v>3424</v>
      </c>
      <c r="D197" s="96">
        <f t="shared" si="7"/>
        <v>509</v>
      </c>
      <c r="E197" s="744">
        <v>2.5</v>
      </c>
      <c r="F197" s="96">
        <f t="shared" si="8"/>
        <v>2035</v>
      </c>
      <c r="G197" s="1038">
        <v>10</v>
      </c>
    </row>
    <row r="198" spans="2:7" ht="26.4" x14ac:dyDescent="0.3">
      <c r="B198" s="34" t="s">
        <v>2845</v>
      </c>
      <c r="C198" s="34" t="s">
        <v>3425</v>
      </c>
      <c r="D198" s="96">
        <f t="shared" si="7"/>
        <v>509</v>
      </c>
      <c r="E198" s="744">
        <v>2.5</v>
      </c>
      <c r="F198" s="96">
        <f t="shared" si="8"/>
        <v>2035</v>
      </c>
      <c r="G198" s="1038">
        <v>10</v>
      </c>
    </row>
    <row r="199" spans="2:7" ht="26.4" x14ac:dyDescent="0.3">
      <c r="B199" s="34" t="s">
        <v>3426</v>
      </c>
      <c r="C199" s="34" t="s">
        <v>3427</v>
      </c>
      <c r="D199" s="96">
        <f t="shared" si="7"/>
        <v>254</v>
      </c>
      <c r="E199" s="744">
        <v>1.25</v>
      </c>
      <c r="F199" s="96">
        <f t="shared" si="8"/>
        <v>1018</v>
      </c>
      <c r="G199" s="1038">
        <v>5</v>
      </c>
    </row>
    <row r="200" spans="2:7" ht="26.4" x14ac:dyDescent="0.3">
      <c r="B200" s="34" t="s">
        <v>2647</v>
      </c>
      <c r="C200" s="34" t="s">
        <v>3428</v>
      </c>
      <c r="D200" s="96">
        <f t="shared" si="7"/>
        <v>509</v>
      </c>
      <c r="E200" s="744">
        <v>2.5</v>
      </c>
      <c r="F200" s="96">
        <f t="shared" si="8"/>
        <v>2035</v>
      </c>
      <c r="G200" s="1038">
        <v>10</v>
      </c>
    </row>
    <row r="201" spans="2:7" ht="39.6" x14ac:dyDescent="0.3">
      <c r="B201" s="34" t="s">
        <v>3429</v>
      </c>
      <c r="C201" s="53" t="s">
        <v>3483</v>
      </c>
      <c r="D201" s="96">
        <f t="shared" si="7"/>
        <v>509</v>
      </c>
      <c r="E201" s="744">
        <v>2.5</v>
      </c>
      <c r="F201" s="96">
        <f t="shared" si="8"/>
        <v>2035</v>
      </c>
      <c r="G201" s="1038">
        <v>10</v>
      </c>
    </row>
    <row r="202" spans="2:7" ht="26.4" x14ac:dyDescent="0.3">
      <c r="B202" s="34" t="s">
        <v>416</v>
      </c>
      <c r="C202" s="34" t="s">
        <v>3430</v>
      </c>
      <c r="D202" s="96">
        <f t="shared" si="7"/>
        <v>509</v>
      </c>
      <c r="E202" s="744">
        <v>2.5</v>
      </c>
      <c r="F202" s="96">
        <f t="shared" si="8"/>
        <v>2035</v>
      </c>
      <c r="G202" s="1038">
        <v>10</v>
      </c>
    </row>
    <row r="203" spans="2:7" ht="26.4" x14ac:dyDescent="0.3">
      <c r="B203" s="34" t="s">
        <v>21</v>
      </c>
      <c r="C203" s="34" t="s">
        <v>3431</v>
      </c>
      <c r="D203" s="96">
        <f t="shared" si="7"/>
        <v>509</v>
      </c>
      <c r="E203" s="744">
        <v>2.5</v>
      </c>
      <c r="F203" s="96">
        <f t="shared" si="8"/>
        <v>2035</v>
      </c>
      <c r="G203" s="1038">
        <v>10</v>
      </c>
    </row>
    <row r="204" spans="2:7" ht="26.4" x14ac:dyDescent="0.3">
      <c r="B204" s="34" t="s">
        <v>22</v>
      </c>
      <c r="C204" s="34" t="s">
        <v>3432</v>
      </c>
      <c r="D204" s="96">
        <f t="shared" si="7"/>
        <v>509</v>
      </c>
      <c r="E204" s="744">
        <v>2.5</v>
      </c>
      <c r="F204" s="96">
        <f t="shared" si="8"/>
        <v>2035</v>
      </c>
      <c r="G204" s="1038">
        <v>10</v>
      </c>
    </row>
    <row r="205" spans="2:7" ht="39.6" x14ac:dyDescent="0.3">
      <c r="B205" s="34" t="s">
        <v>3433</v>
      </c>
      <c r="C205" s="53" t="s">
        <v>3484</v>
      </c>
      <c r="D205" s="736" t="str">
        <f t="shared" si="7"/>
        <v>N/A</v>
      </c>
      <c r="E205" s="737" t="s">
        <v>62</v>
      </c>
      <c r="F205" s="96">
        <f t="shared" si="8"/>
        <v>2035</v>
      </c>
      <c r="G205" s="1038">
        <v>10</v>
      </c>
    </row>
    <row r="206" spans="2:7" ht="26.4" x14ac:dyDescent="0.3">
      <c r="B206" s="34" t="s">
        <v>1653</v>
      </c>
      <c r="C206" s="34" t="s">
        <v>3434</v>
      </c>
      <c r="D206" s="736" t="str">
        <f t="shared" si="7"/>
        <v>N/A</v>
      </c>
      <c r="E206" s="737" t="s">
        <v>62</v>
      </c>
      <c r="F206" s="96">
        <f t="shared" si="8"/>
        <v>2035</v>
      </c>
      <c r="G206" s="1038">
        <v>10</v>
      </c>
    </row>
    <row r="207" spans="2:7" ht="39.6" x14ac:dyDescent="0.3">
      <c r="B207" s="34" t="s">
        <v>1654</v>
      </c>
      <c r="C207" s="53" t="s">
        <v>3485</v>
      </c>
      <c r="D207" s="96">
        <f t="shared" si="7"/>
        <v>509</v>
      </c>
      <c r="E207" s="744">
        <v>2.5</v>
      </c>
      <c r="F207" s="96">
        <f t="shared" si="8"/>
        <v>2035</v>
      </c>
      <c r="G207" s="1038">
        <v>10</v>
      </c>
    </row>
    <row r="208" spans="2:7" ht="26.4" x14ac:dyDescent="0.3">
      <c r="B208" s="34" t="s">
        <v>1537</v>
      </c>
      <c r="C208" s="34" t="s">
        <v>3435</v>
      </c>
      <c r="D208" s="96">
        <f t="shared" si="7"/>
        <v>509</v>
      </c>
      <c r="E208" s="744">
        <v>2.5</v>
      </c>
      <c r="F208" s="96">
        <f t="shared" si="8"/>
        <v>2035</v>
      </c>
      <c r="G208" s="1038">
        <v>10</v>
      </c>
    </row>
    <row r="209" spans="2:7" ht="26.4" x14ac:dyDescent="0.3">
      <c r="B209" s="34" t="s">
        <v>3436</v>
      </c>
      <c r="C209" s="34" t="s">
        <v>3841</v>
      </c>
      <c r="D209" s="96">
        <f t="shared" si="7"/>
        <v>509</v>
      </c>
      <c r="E209" s="744">
        <v>2.5</v>
      </c>
      <c r="F209" s="96">
        <f t="shared" si="8"/>
        <v>2035</v>
      </c>
      <c r="G209" s="1038">
        <v>10</v>
      </c>
    </row>
    <row r="210" spans="2:7" x14ac:dyDescent="0.3">
      <c r="B210" s="902" t="s">
        <v>3437</v>
      </c>
      <c r="C210" s="670" t="s">
        <v>3438</v>
      </c>
      <c r="D210" s="735" t="str">
        <f t="shared" si="7"/>
        <v/>
      </c>
      <c r="E210" s="741"/>
      <c r="F210" s="735" t="str">
        <f t="shared" si="8"/>
        <v/>
      </c>
      <c r="G210" s="1256"/>
    </row>
    <row r="211" spans="2:7" x14ac:dyDescent="0.3">
      <c r="B211" s="903"/>
      <c r="C211" s="671" t="s">
        <v>3317</v>
      </c>
      <c r="D211" s="736" t="str">
        <f t="shared" si="7"/>
        <v>N/A</v>
      </c>
      <c r="E211" s="737" t="s">
        <v>62</v>
      </c>
      <c r="F211" s="96">
        <f t="shared" si="8"/>
        <v>24421</v>
      </c>
      <c r="G211" s="1038">
        <v>120</v>
      </c>
    </row>
    <row r="212" spans="2:7" x14ac:dyDescent="0.3">
      <c r="B212" s="904"/>
      <c r="C212" s="660" t="s">
        <v>3318</v>
      </c>
      <c r="D212" s="736" t="str">
        <f t="shared" si="7"/>
        <v>N/A</v>
      </c>
      <c r="E212" s="737" t="s">
        <v>62</v>
      </c>
      <c r="F212" s="96">
        <f t="shared" si="8"/>
        <v>122106</v>
      </c>
      <c r="G212" s="1038">
        <v>600</v>
      </c>
    </row>
    <row r="213" spans="2:7" x14ac:dyDescent="0.3">
      <c r="B213" s="902" t="s">
        <v>3439</v>
      </c>
      <c r="C213" s="670" t="s">
        <v>3440</v>
      </c>
      <c r="D213" s="736" t="str">
        <f t="shared" si="7"/>
        <v/>
      </c>
      <c r="E213" s="745"/>
      <c r="F213" s="736" t="str">
        <f t="shared" si="8"/>
        <v/>
      </c>
      <c r="G213" s="619"/>
    </row>
    <row r="214" spans="2:7" x14ac:dyDescent="0.3">
      <c r="B214" s="903"/>
      <c r="C214" s="671" t="s">
        <v>3317</v>
      </c>
      <c r="D214" s="736" t="str">
        <f t="shared" si="7"/>
        <v>N/A</v>
      </c>
      <c r="E214" s="737" t="s">
        <v>62</v>
      </c>
      <c r="F214" s="96">
        <f t="shared" si="8"/>
        <v>24421</v>
      </c>
      <c r="G214" s="1038">
        <v>120</v>
      </c>
    </row>
    <row r="215" spans="2:7" x14ac:dyDescent="0.3">
      <c r="B215" s="904"/>
      <c r="C215" s="660" t="s">
        <v>3318</v>
      </c>
      <c r="D215" s="736" t="str">
        <f t="shared" si="7"/>
        <v>N/A</v>
      </c>
      <c r="E215" s="737" t="s">
        <v>62</v>
      </c>
      <c r="F215" s="96">
        <f t="shared" si="8"/>
        <v>122106</v>
      </c>
      <c r="G215" s="1038">
        <v>600</v>
      </c>
    </row>
    <row r="216" spans="2:7" ht="26.4" x14ac:dyDescent="0.3">
      <c r="B216" s="902" t="s">
        <v>3441</v>
      </c>
      <c r="C216" s="670" t="s">
        <v>3442</v>
      </c>
      <c r="D216" s="735" t="str">
        <f t="shared" si="7"/>
        <v/>
      </c>
      <c r="E216" s="741"/>
      <c r="F216" s="735" t="str">
        <f t="shared" si="8"/>
        <v/>
      </c>
      <c r="G216" s="1256"/>
    </row>
    <row r="217" spans="2:7" x14ac:dyDescent="0.3">
      <c r="B217" s="903"/>
      <c r="C217" s="671" t="s">
        <v>3317</v>
      </c>
      <c r="D217" s="736" t="str">
        <f t="shared" si="7"/>
        <v>N/A</v>
      </c>
      <c r="E217" s="737" t="s">
        <v>62</v>
      </c>
      <c r="F217" s="96">
        <f t="shared" si="8"/>
        <v>24421</v>
      </c>
      <c r="G217" s="1038">
        <v>120</v>
      </c>
    </row>
    <row r="218" spans="2:7" x14ac:dyDescent="0.3">
      <c r="B218" s="904"/>
      <c r="C218" s="660" t="s">
        <v>3318</v>
      </c>
      <c r="D218" s="736" t="str">
        <f t="shared" si="7"/>
        <v>N/A</v>
      </c>
      <c r="E218" s="737" t="s">
        <v>62</v>
      </c>
      <c r="F218" s="96">
        <f t="shared" si="8"/>
        <v>122106</v>
      </c>
      <c r="G218" s="1038">
        <v>600</v>
      </c>
    </row>
    <row r="219" spans="2:7" ht="26.4" x14ac:dyDescent="0.3">
      <c r="B219" s="902" t="s">
        <v>3443</v>
      </c>
      <c r="C219" s="670" t="s">
        <v>3444</v>
      </c>
      <c r="D219" s="735" t="str">
        <f t="shared" si="7"/>
        <v/>
      </c>
      <c r="E219" s="741"/>
      <c r="F219" s="735" t="str">
        <f t="shared" si="8"/>
        <v/>
      </c>
      <c r="G219" s="1256"/>
    </row>
    <row r="220" spans="2:7" x14ac:dyDescent="0.3">
      <c r="B220" s="903"/>
      <c r="C220" s="671" t="s">
        <v>3317</v>
      </c>
      <c r="D220" s="736" t="str">
        <f t="shared" si="7"/>
        <v>N/A</v>
      </c>
      <c r="E220" s="737" t="s">
        <v>62</v>
      </c>
      <c r="F220" s="96">
        <f t="shared" si="8"/>
        <v>24421</v>
      </c>
      <c r="G220" s="1038">
        <v>120</v>
      </c>
    </row>
    <row r="221" spans="2:7" x14ac:dyDescent="0.3">
      <c r="B221" s="904"/>
      <c r="C221" s="660" t="s">
        <v>3318</v>
      </c>
      <c r="D221" s="736" t="str">
        <f t="shared" si="7"/>
        <v>N/A</v>
      </c>
      <c r="E221" s="737" t="s">
        <v>62</v>
      </c>
      <c r="F221" s="96">
        <f t="shared" si="8"/>
        <v>122106</v>
      </c>
      <c r="G221" s="1038">
        <v>600</v>
      </c>
    </row>
    <row r="222" spans="2:7" ht="39.6" x14ac:dyDescent="0.3">
      <c r="B222" s="65">
        <v>24</v>
      </c>
      <c r="C222" s="34" t="s">
        <v>3842</v>
      </c>
      <c r="D222" s="736" t="str">
        <f t="shared" si="7"/>
        <v>N/A</v>
      </c>
      <c r="E222" s="737" t="s">
        <v>62</v>
      </c>
      <c r="F222" s="96">
        <f t="shared" si="8"/>
        <v>4070</v>
      </c>
      <c r="G222" s="1038">
        <v>20</v>
      </c>
    </row>
    <row r="223" spans="2:7" ht="26.4" x14ac:dyDescent="0.3">
      <c r="B223" s="34" t="s">
        <v>3445</v>
      </c>
      <c r="C223" s="34" t="s">
        <v>3446</v>
      </c>
      <c r="D223" s="96">
        <f t="shared" si="7"/>
        <v>305</v>
      </c>
      <c r="E223" s="744">
        <v>1.5</v>
      </c>
      <c r="F223" s="96">
        <f t="shared" si="8"/>
        <v>1018</v>
      </c>
      <c r="G223" s="1038">
        <v>5</v>
      </c>
    </row>
    <row r="224" spans="2:7" ht="26.4" x14ac:dyDescent="0.3">
      <c r="B224" s="34" t="s">
        <v>3447</v>
      </c>
      <c r="C224" s="34" t="s">
        <v>3448</v>
      </c>
      <c r="D224" s="96">
        <f t="shared" si="7"/>
        <v>305</v>
      </c>
      <c r="E224" s="744">
        <v>1.5</v>
      </c>
      <c r="F224" s="96">
        <f t="shared" si="8"/>
        <v>1018</v>
      </c>
      <c r="G224" s="1038">
        <v>5</v>
      </c>
    </row>
    <row r="225" spans="2:7" ht="26.4" x14ac:dyDescent="0.3">
      <c r="B225" s="34" t="s">
        <v>3449</v>
      </c>
      <c r="C225" s="34" t="s">
        <v>3450</v>
      </c>
      <c r="D225" s="96">
        <f t="shared" si="7"/>
        <v>305</v>
      </c>
      <c r="E225" s="744">
        <v>1.5</v>
      </c>
      <c r="F225" s="96">
        <f t="shared" si="8"/>
        <v>1018</v>
      </c>
      <c r="G225" s="1038">
        <v>5</v>
      </c>
    </row>
    <row r="226" spans="2:7" ht="26.4" x14ac:dyDescent="0.3">
      <c r="B226" s="34" t="s">
        <v>1583</v>
      </c>
      <c r="C226" s="34" t="s">
        <v>3843</v>
      </c>
      <c r="D226" s="96">
        <f t="shared" si="7"/>
        <v>509</v>
      </c>
      <c r="E226" s="744">
        <v>2.5</v>
      </c>
      <c r="F226" s="96">
        <f t="shared" si="8"/>
        <v>2035</v>
      </c>
      <c r="G226" s="1038">
        <v>10</v>
      </c>
    </row>
    <row r="227" spans="2:7" ht="26.4" x14ac:dyDescent="0.3">
      <c r="B227" s="65">
        <v>27</v>
      </c>
      <c r="C227" s="34" t="s">
        <v>3451</v>
      </c>
      <c r="D227" s="96">
        <f t="shared" si="7"/>
        <v>254</v>
      </c>
      <c r="E227" s="744">
        <v>1.25</v>
      </c>
      <c r="F227" s="96">
        <f t="shared" si="8"/>
        <v>1018</v>
      </c>
      <c r="G227" s="1038">
        <v>5</v>
      </c>
    </row>
    <row r="228" spans="2:7" ht="39.6" x14ac:dyDescent="0.3">
      <c r="B228" s="34" t="s">
        <v>1384</v>
      </c>
      <c r="C228" s="34" t="s">
        <v>3844</v>
      </c>
      <c r="D228" s="96">
        <f t="shared" si="7"/>
        <v>509</v>
      </c>
      <c r="E228" s="744">
        <v>2.5</v>
      </c>
      <c r="F228" s="96">
        <f t="shared" si="8"/>
        <v>2035</v>
      </c>
      <c r="G228" s="1038">
        <v>10</v>
      </c>
    </row>
    <row r="229" spans="2:7" ht="39.6" x14ac:dyDescent="0.3">
      <c r="B229" s="34" t="s">
        <v>1386</v>
      </c>
      <c r="C229" s="34" t="s">
        <v>3845</v>
      </c>
      <c r="D229" s="736" t="str">
        <f t="shared" si="7"/>
        <v>N/A</v>
      </c>
      <c r="E229" s="737" t="s">
        <v>62</v>
      </c>
      <c r="F229" s="96">
        <f t="shared" si="8"/>
        <v>2035</v>
      </c>
      <c r="G229" s="1038">
        <v>10</v>
      </c>
    </row>
    <row r="230" spans="2:7" ht="39.6" x14ac:dyDescent="0.3">
      <c r="B230" s="65">
        <v>32</v>
      </c>
      <c r="C230" s="34" t="s">
        <v>3846</v>
      </c>
      <c r="D230" s="736" t="str">
        <f t="shared" si="7"/>
        <v>N/A</v>
      </c>
      <c r="E230" s="737" t="s">
        <v>62</v>
      </c>
      <c r="F230" s="96">
        <f t="shared" si="8"/>
        <v>2035</v>
      </c>
      <c r="G230" s="1038">
        <v>10</v>
      </c>
    </row>
    <row r="231" spans="2:7" ht="26.4" x14ac:dyDescent="0.3">
      <c r="B231" s="34" t="s">
        <v>3452</v>
      </c>
      <c r="C231" s="34" t="s">
        <v>3453</v>
      </c>
      <c r="D231" s="736" t="str">
        <f t="shared" si="7"/>
        <v/>
      </c>
      <c r="E231" s="745"/>
      <c r="F231" s="96">
        <f t="shared" si="8"/>
        <v>4070</v>
      </c>
      <c r="G231" s="1038">
        <v>20</v>
      </c>
    </row>
    <row r="232" spans="2:7" ht="39.6" x14ac:dyDescent="0.3">
      <c r="B232" s="34" t="s">
        <v>3454</v>
      </c>
      <c r="C232" s="34" t="s">
        <v>3847</v>
      </c>
      <c r="D232" s="736" t="str">
        <f t="shared" si="7"/>
        <v>N/A</v>
      </c>
      <c r="E232" s="737" t="s">
        <v>62</v>
      </c>
      <c r="F232" s="96">
        <f t="shared" si="8"/>
        <v>4070</v>
      </c>
      <c r="G232" s="1038">
        <v>20</v>
      </c>
    </row>
    <row r="233" spans="2:7" ht="26.4" x14ac:dyDescent="0.3">
      <c r="B233" s="34" t="s">
        <v>3455</v>
      </c>
      <c r="C233" s="34" t="s">
        <v>3456</v>
      </c>
      <c r="D233" s="736" t="str">
        <f t="shared" si="7"/>
        <v>N/A</v>
      </c>
      <c r="E233" s="737" t="s">
        <v>62</v>
      </c>
      <c r="F233" s="96">
        <f t="shared" si="8"/>
        <v>2035</v>
      </c>
      <c r="G233" s="1038">
        <v>10</v>
      </c>
    </row>
    <row r="234" spans="2:7" s="640" customFormat="1" ht="35.1" customHeight="1" x14ac:dyDescent="0.3">
      <c r="B234" s="905" t="s">
        <v>3988</v>
      </c>
      <c r="C234" s="906"/>
      <c r="D234" s="906"/>
      <c r="E234" s="906"/>
      <c r="F234" s="906"/>
      <c r="G234" s="907"/>
    </row>
    <row r="235" spans="2:7" ht="26.4" x14ac:dyDescent="0.3">
      <c r="B235" s="34" t="s">
        <v>1822</v>
      </c>
      <c r="C235" s="34" t="s">
        <v>3848</v>
      </c>
      <c r="D235" s="96">
        <f t="shared" ref="D235:D247" si="9">IF($E235="","",IFERROR(ROUND($E235*PenaltyUnit,0), "N/A"))</f>
        <v>2442</v>
      </c>
      <c r="E235" s="1038">
        <v>12</v>
      </c>
      <c r="F235" s="96">
        <f t="shared" ref="F235:F247" si="10">IF($G235="","",IFERROR(ROUND($G235*PenaltyUnit,0), G235))</f>
        <v>12211</v>
      </c>
      <c r="G235" s="1038">
        <v>60</v>
      </c>
    </row>
    <row r="236" spans="2:7" ht="26.4" x14ac:dyDescent="0.3">
      <c r="B236" s="34" t="s">
        <v>1823</v>
      </c>
      <c r="C236" s="34" t="s">
        <v>3457</v>
      </c>
      <c r="D236" s="96">
        <f t="shared" si="9"/>
        <v>509</v>
      </c>
      <c r="E236" s="744">
        <v>2.5</v>
      </c>
      <c r="F236" s="96">
        <f t="shared" si="10"/>
        <v>2035</v>
      </c>
      <c r="G236" s="1038">
        <v>10</v>
      </c>
    </row>
    <row r="237" spans="2:7" ht="52.8" x14ac:dyDescent="0.3">
      <c r="B237" s="34" t="s">
        <v>1824</v>
      </c>
      <c r="C237" s="34" t="s">
        <v>3849</v>
      </c>
      <c r="D237" s="96">
        <f t="shared" si="9"/>
        <v>254</v>
      </c>
      <c r="E237" s="744">
        <v>1.25</v>
      </c>
      <c r="F237" s="96">
        <f t="shared" si="10"/>
        <v>1018</v>
      </c>
      <c r="G237" s="1038">
        <v>5</v>
      </c>
    </row>
    <row r="238" spans="2:7" x14ac:dyDescent="0.3">
      <c r="B238" s="34" t="s">
        <v>1825</v>
      </c>
      <c r="C238" s="34" t="s">
        <v>3458</v>
      </c>
      <c r="D238" s="736" t="str">
        <f t="shared" si="9"/>
        <v>N/A</v>
      </c>
      <c r="E238" s="737" t="s">
        <v>62</v>
      </c>
      <c r="F238" s="96">
        <f t="shared" si="10"/>
        <v>1018</v>
      </c>
      <c r="G238" s="1038">
        <v>5</v>
      </c>
    </row>
    <row r="239" spans="2:7" ht="26.4" x14ac:dyDescent="0.3">
      <c r="B239" s="34" t="s">
        <v>1826</v>
      </c>
      <c r="C239" s="34" t="s">
        <v>3850</v>
      </c>
      <c r="D239" s="96">
        <f t="shared" si="9"/>
        <v>254</v>
      </c>
      <c r="E239" s="744">
        <v>1.25</v>
      </c>
      <c r="F239" s="96">
        <f t="shared" si="10"/>
        <v>1018</v>
      </c>
      <c r="G239" s="1038">
        <v>5</v>
      </c>
    </row>
    <row r="240" spans="2:7" ht="26.4" x14ac:dyDescent="0.3">
      <c r="B240" s="34" t="s">
        <v>3459</v>
      </c>
      <c r="C240" s="34" t="s">
        <v>3851</v>
      </c>
      <c r="D240" s="96">
        <f t="shared" si="9"/>
        <v>254</v>
      </c>
      <c r="E240" s="744">
        <v>1.25</v>
      </c>
      <c r="F240" s="96">
        <f t="shared" si="10"/>
        <v>1018</v>
      </c>
      <c r="G240" s="1038">
        <v>5</v>
      </c>
    </row>
    <row r="241" spans="2:7" ht="26.4" x14ac:dyDescent="0.3">
      <c r="B241" s="34" t="s">
        <v>1827</v>
      </c>
      <c r="C241" s="34" t="s">
        <v>3852</v>
      </c>
      <c r="D241" s="96">
        <f t="shared" si="9"/>
        <v>254</v>
      </c>
      <c r="E241" s="744">
        <v>1.25</v>
      </c>
      <c r="F241" s="96">
        <f t="shared" si="10"/>
        <v>1018</v>
      </c>
      <c r="G241" s="1038">
        <v>5</v>
      </c>
    </row>
    <row r="242" spans="2:7" ht="26.4" x14ac:dyDescent="0.3">
      <c r="B242" s="34" t="s">
        <v>1828</v>
      </c>
      <c r="C242" s="34" t="s">
        <v>3460</v>
      </c>
      <c r="D242" s="96">
        <f t="shared" si="9"/>
        <v>254</v>
      </c>
      <c r="E242" s="744">
        <v>1.25</v>
      </c>
      <c r="F242" s="96">
        <f t="shared" si="10"/>
        <v>1018</v>
      </c>
      <c r="G242" s="1038">
        <v>5</v>
      </c>
    </row>
    <row r="243" spans="2:7" ht="26.4" x14ac:dyDescent="0.3">
      <c r="B243" s="34" t="s">
        <v>1829</v>
      </c>
      <c r="C243" s="34" t="s">
        <v>3461</v>
      </c>
      <c r="D243" s="96">
        <f t="shared" si="9"/>
        <v>254</v>
      </c>
      <c r="E243" s="744">
        <v>1.25</v>
      </c>
      <c r="F243" s="96">
        <f t="shared" si="10"/>
        <v>1018</v>
      </c>
      <c r="G243" s="1038">
        <v>5</v>
      </c>
    </row>
    <row r="244" spans="2:7" ht="39.6" x14ac:dyDescent="0.3">
      <c r="B244" s="34" t="s">
        <v>1830</v>
      </c>
      <c r="C244" s="34" t="s">
        <v>3853</v>
      </c>
      <c r="D244" s="96">
        <f t="shared" si="9"/>
        <v>254</v>
      </c>
      <c r="E244" s="744">
        <v>1.25</v>
      </c>
      <c r="F244" s="96">
        <f t="shared" si="10"/>
        <v>1018</v>
      </c>
      <c r="G244" s="1038">
        <v>5</v>
      </c>
    </row>
    <row r="245" spans="2:7" ht="26.4" x14ac:dyDescent="0.3">
      <c r="B245" s="34" t="s">
        <v>1831</v>
      </c>
      <c r="C245" s="1250" t="s">
        <v>3462</v>
      </c>
      <c r="D245" s="96">
        <f t="shared" si="9"/>
        <v>254</v>
      </c>
      <c r="E245" s="744">
        <v>1.25</v>
      </c>
      <c r="F245" s="96">
        <f t="shared" si="10"/>
        <v>1018</v>
      </c>
      <c r="G245" s="1038">
        <v>5</v>
      </c>
    </row>
    <row r="246" spans="2:7" ht="39.6" x14ac:dyDescent="0.3">
      <c r="B246" s="34" t="s">
        <v>3463</v>
      </c>
      <c r="C246" s="34" t="s">
        <v>3985</v>
      </c>
      <c r="D246" s="736" t="str">
        <f t="shared" si="9"/>
        <v>N/A</v>
      </c>
      <c r="E246" s="737" t="s">
        <v>62</v>
      </c>
      <c r="F246" s="96">
        <f t="shared" si="10"/>
        <v>2035</v>
      </c>
      <c r="G246" s="1038">
        <v>10</v>
      </c>
    </row>
    <row r="247" spans="2:7" ht="39.6" x14ac:dyDescent="0.3">
      <c r="B247" s="34" t="s">
        <v>1832</v>
      </c>
      <c r="C247" s="34" t="s">
        <v>3854</v>
      </c>
      <c r="D247" s="96">
        <f t="shared" si="9"/>
        <v>254</v>
      </c>
      <c r="E247" s="744">
        <v>1.25</v>
      </c>
      <c r="F247" s="96">
        <f t="shared" si="10"/>
        <v>1018</v>
      </c>
      <c r="G247" s="1038">
        <v>5</v>
      </c>
    </row>
    <row r="248" spans="2:7" ht="15" customHeight="1" x14ac:dyDescent="0.3"/>
  </sheetData>
  <mergeCells count="60">
    <mergeCell ref="B1:G1"/>
    <mergeCell ref="B3:C3"/>
    <mergeCell ref="B7:G7"/>
    <mergeCell ref="B8:G8"/>
    <mergeCell ref="B9:C10"/>
    <mergeCell ref="D9:E9"/>
    <mergeCell ref="F9:G9"/>
    <mergeCell ref="B46:B48"/>
    <mergeCell ref="B11:G11"/>
    <mergeCell ref="B12:B14"/>
    <mergeCell ref="B15:B17"/>
    <mergeCell ref="B18:B20"/>
    <mergeCell ref="B21:B23"/>
    <mergeCell ref="B24:B26"/>
    <mergeCell ref="B27:B29"/>
    <mergeCell ref="B32:B34"/>
    <mergeCell ref="B35:B37"/>
    <mergeCell ref="B38:B40"/>
    <mergeCell ref="B42:B44"/>
    <mergeCell ref="B109:B111"/>
    <mergeCell ref="B49:B51"/>
    <mergeCell ref="B52:B54"/>
    <mergeCell ref="B57:B59"/>
    <mergeCell ref="B60:B62"/>
    <mergeCell ref="B65:B67"/>
    <mergeCell ref="B81:B83"/>
    <mergeCell ref="B85:B87"/>
    <mergeCell ref="B88:B90"/>
    <mergeCell ref="B91:B93"/>
    <mergeCell ref="B94:B96"/>
    <mergeCell ref="B99:B101"/>
    <mergeCell ref="B146:B147"/>
    <mergeCell ref="B112:B114"/>
    <mergeCell ref="B115:B117"/>
    <mergeCell ref="B118:B120"/>
    <mergeCell ref="B121:B123"/>
    <mergeCell ref="B124:B126"/>
    <mergeCell ref="B128:B130"/>
    <mergeCell ref="B131:B133"/>
    <mergeCell ref="B134:B136"/>
    <mergeCell ref="B137:B139"/>
    <mergeCell ref="B140:B142"/>
    <mergeCell ref="B143:B145"/>
    <mergeCell ref="B180:G180"/>
    <mergeCell ref="B148:B149"/>
    <mergeCell ref="B150:B151"/>
    <mergeCell ref="B152:B154"/>
    <mergeCell ref="B155:B157"/>
    <mergeCell ref="B158:B160"/>
    <mergeCell ref="B161:B163"/>
    <mergeCell ref="B164:B166"/>
    <mergeCell ref="B167:B169"/>
    <mergeCell ref="B170:B172"/>
    <mergeCell ref="B173:B175"/>
    <mergeCell ref="B176:B178"/>
    <mergeCell ref="B210:B212"/>
    <mergeCell ref="B213:B215"/>
    <mergeCell ref="B216:B218"/>
    <mergeCell ref="B219:B221"/>
    <mergeCell ref="B234:G23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FDA4B-BDDF-4F54-8F00-DACB1A98F492}">
  <dimension ref="A1:I406"/>
  <sheetViews>
    <sheetView workbookViewId="0">
      <selection activeCell="E22" sqref="E22"/>
    </sheetView>
  </sheetViews>
  <sheetFormatPr defaultColWidth="0" defaultRowHeight="14.4" zeroHeight="1" x14ac:dyDescent="0.3"/>
  <cols>
    <col min="1" max="1" width="5.6640625" style="437" customWidth="1"/>
    <col min="2" max="2" width="13.6640625" style="437" customWidth="1"/>
    <col min="3" max="3" width="62.88671875" style="437" customWidth="1"/>
    <col min="4" max="8" width="21.77734375" style="437" customWidth="1"/>
    <col min="9" max="9" width="5.6640625" style="437" customWidth="1"/>
    <col min="10" max="16384" width="9.109375" style="437" hidden="1"/>
  </cols>
  <sheetData>
    <row r="1" spans="2:8" ht="20.100000000000001" customHeight="1" x14ac:dyDescent="0.3">
      <c r="B1" s="822" t="s">
        <v>3265</v>
      </c>
      <c r="C1" s="822"/>
      <c r="D1" s="822"/>
      <c r="E1" s="822"/>
      <c r="F1" s="822"/>
      <c r="G1" s="822"/>
      <c r="H1" s="822"/>
    </row>
    <row r="2" spans="2:8" ht="15" customHeight="1" x14ac:dyDescent="0.3">
      <c r="B2" s="68"/>
      <c r="C2" s="119"/>
      <c r="D2" s="69"/>
      <c r="E2" s="119"/>
      <c r="F2" s="70"/>
      <c r="G2" s="71"/>
      <c r="H2" s="74"/>
    </row>
    <row r="3" spans="2:8" ht="15" customHeight="1" x14ac:dyDescent="0.3">
      <c r="B3" s="821" t="str">
        <f>"In accordance with the Monetary Units Act 2004, the value for "&amp;FinYear&amp;" is:"</f>
        <v>In accordance with the Monetary Units Act 2004, the value for 2025-2026 is:</v>
      </c>
      <c r="C3" s="821"/>
      <c r="D3" s="821"/>
      <c r="E3" s="821"/>
      <c r="F3" s="150"/>
      <c r="G3" s="150"/>
      <c r="H3" s="150"/>
    </row>
    <row r="4" spans="2:8" ht="15" customHeight="1" x14ac:dyDescent="0.3">
      <c r="B4" s="75"/>
      <c r="E4" s="78" t="s">
        <v>7</v>
      </c>
      <c r="F4" s="120">
        <f>FeeUnit</f>
        <v>16.809999999999999</v>
      </c>
      <c r="G4" s="77"/>
      <c r="H4" s="73"/>
    </row>
    <row r="5" spans="2:8" ht="15" customHeight="1" x14ac:dyDescent="0.3">
      <c r="B5" s="75"/>
      <c r="E5" s="78" t="s">
        <v>8</v>
      </c>
      <c r="F5" s="120">
        <f>PenaltyUnit</f>
        <v>203.51</v>
      </c>
      <c r="G5" s="77"/>
      <c r="H5" s="73"/>
    </row>
    <row r="6" spans="2:8" ht="15" customHeight="1" x14ac:dyDescent="0.3">
      <c r="B6" s="75"/>
      <c r="C6" s="78"/>
      <c r="D6" s="463"/>
      <c r="E6" s="104"/>
      <c r="F6" s="76"/>
      <c r="G6" s="77"/>
      <c r="H6" s="73"/>
    </row>
    <row r="7" spans="2:8" s="640" customFormat="1" ht="35.1" customHeight="1" x14ac:dyDescent="0.3">
      <c r="B7" s="914" t="s">
        <v>3487</v>
      </c>
      <c r="C7" s="914"/>
      <c r="D7" s="914"/>
      <c r="E7" s="914"/>
      <c r="F7" s="914"/>
      <c r="G7" s="914"/>
      <c r="H7" s="914"/>
    </row>
    <row r="8" spans="2:8" s="640" customFormat="1" ht="35.1" customHeight="1" x14ac:dyDescent="0.3">
      <c r="B8" s="797" t="s">
        <v>3488</v>
      </c>
      <c r="C8" s="797"/>
      <c r="D8" s="797"/>
      <c r="E8" s="797"/>
      <c r="F8" s="797"/>
      <c r="G8" s="797"/>
      <c r="H8" s="797"/>
    </row>
    <row r="9" spans="2:8" ht="35.1" customHeight="1" x14ac:dyDescent="0.3">
      <c r="B9" s="799" t="s">
        <v>3563</v>
      </c>
      <c r="C9" s="799"/>
      <c r="D9" s="800" t="str">
        <f>"Infringement Penalty
from "&amp;TEXT(StartDate,"dd-MMM-YYYY")</f>
        <v>Infringement Penalty
from 01-Jul-2025</v>
      </c>
      <c r="E9" s="800"/>
      <c r="F9" s="800" t="str">
        <f>"Maximum Court Penalty
from "&amp;TEXT(StartDate,"dd-MMM-YYYY")</f>
        <v>Maximum Court Penalty
from 01-Jul-2025</v>
      </c>
      <c r="G9" s="800"/>
      <c r="H9" s="945" t="s">
        <v>3590</v>
      </c>
    </row>
    <row r="10" spans="2:8" s="640" customFormat="1" ht="20.100000000000001" customHeight="1" x14ac:dyDescent="0.3">
      <c r="B10" s="799"/>
      <c r="C10" s="799"/>
      <c r="D10" s="343" t="s">
        <v>11</v>
      </c>
      <c r="E10" s="344" t="s">
        <v>12</v>
      </c>
      <c r="F10" s="345" t="s">
        <v>11</v>
      </c>
      <c r="G10" s="346" t="s">
        <v>12</v>
      </c>
      <c r="H10" s="946"/>
    </row>
    <row r="11" spans="2:8" ht="38.25" customHeight="1" x14ac:dyDescent="0.3">
      <c r="B11" s="942" t="s">
        <v>4038</v>
      </c>
      <c r="C11" s="943"/>
      <c r="D11" s="943"/>
      <c r="E11" s="943"/>
      <c r="F11" s="943"/>
      <c r="G11" s="943"/>
      <c r="H11" s="944"/>
    </row>
    <row r="12" spans="2:8" s="640" customFormat="1" ht="20.100000000000001" customHeight="1" x14ac:dyDescent="0.3">
      <c r="B12" s="937" t="s">
        <v>4002</v>
      </c>
      <c r="C12" s="938"/>
      <c r="D12" s="938"/>
      <c r="E12" s="938"/>
      <c r="F12" s="938"/>
      <c r="G12" s="938"/>
      <c r="H12" s="939"/>
    </row>
    <row r="13" spans="2:8" x14ac:dyDescent="0.3">
      <c r="B13" s="940" t="s">
        <v>2118</v>
      </c>
      <c r="C13" s="115" t="s">
        <v>2231</v>
      </c>
      <c r="D13" s="96">
        <v>411</v>
      </c>
      <c r="E13" s="27" t="s">
        <v>62</v>
      </c>
      <c r="F13" s="96">
        <v>4110</v>
      </c>
      <c r="G13" s="50" t="s">
        <v>62</v>
      </c>
      <c r="H13" s="57" t="s">
        <v>62</v>
      </c>
    </row>
    <row r="14" spans="2:8" x14ac:dyDescent="0.3">
      <c r="B14" s="940"/>
      <c r="C14" s="33" t="s">
        <v>2233</v>
      </c>
      <c r="D14" s="96">
        <v>2055</v>
      </c>
      <c r="E14" s="27" t="s">
        <v>62</v>
      </c>
      <c r="F14" s="96">
        <v>20550</v>
      </c>
      <c r="G14" s="50" t="s">
        <v>62</v>
      </c>
      <c r="H14" s="57" t="s">
        <v>62</v>
      </c>
    </row>
    <row r="15" spans="2:8" ht="26.4" x14ac:dyDescent="0.3">
      <c r="B15" s="940" t="s">
        <v>2122</v>
      </c>
      <c r="C15" s="115" t="s">
        <v>2234</v>
      </c>
      <c r="D15" s="96">
        <v>411</v>
      </c>
      <c r="E15" s="27" t="s">
        <v>62</v>
      </c>
      <c r="F15" s="96">
        <v>4110</v>
      </c>
      <c r="G15" s="50" t="s">
        <v>62</v>
      </c>
      <c r="H15" s="57" t="s">
        <v>62</v>
      </c>
    </row>
    <row r="16" spans="2:8" x14ac:dyDescent="0.3">
      <c r="B16" s="940"/>
      <c r="C16" s="33" t="s">
        <v>2233</v>
      </c>
      <c r="D16" s="96">
        <v>2055</v>
      </c>
      <c r="E16" s="27" t="s">
        <v>62</v>
      </c>
      <c r="F16" s="96">
        <v>20550</v>
      </c>
      <c r="G16" s="50" t="s">
        <v>62</v>
      </c>
      <c r="H16" s="57" t="s">
        <v>62</v>
      </c>
    </row>
    <row r="17" spans="2:8" s="640" customFormat="1" ht="20.100000000000001" customHeight="1" x14ac:dyDescent="0.3">
      <c r="B17" s="937" t="s">
        <v>4001</v>
      </c>
      <c r="C17" s="938"/>
      <c r="D17" s="938"/>
      <c r="E17" s="938"/>
      <c r="F17" s="938"/>
      <c r="G17" s="938"/>
      <c r="H17" s="939"/>
    </row>
    <row r="18" spans="2:8" ht="39.6" x14ac:dyDescent="0.3">
      <c r="B18" s="620" t="s">
        <v>2235</v>
      </c>
      <c r="C18" s="115" t="s">
        <v>2236</v>
      </c>
      <c r="D18" s="27" t="s">
        <v>4037</v>
      </c>
      <c r="E18" s="27" t="s">
        <v>62</v>
      </c>
      <c r="F18" s="27" t="s">
        <v>62</v>
      </c>
      <c r="G18" s="50" t="s">
        <v>62</v>
      </c>
      <c r="H18" s="57" t="s">
        <v>62</v>
      </c>
    </row>
    <row r="19" spans="2:8" x14ac:dyDescent="0.3">
      <c r="B19" s="940" t="s">
        <v>2237</v>
      </c>
      <c r="C19" s="115" t="s">
        <v>2238</v>
      </c>
      <c r="D19" s="27" t="s">
        <v>62</v>
      </c>
      <c r="E19" s="27" t="s">
        <v>62</v>
      </c>
      <c r="F19" s="96">
        <v>13730</v>
      </c>
      <c r="G19" s="50" t="s">
        <v>62</v>
      </c>
      <c r="H19" s="57" t="s">
        <v>62</v>
      </c>
    </row>
    <row r="20" spans="2:8" x14ac:dyDescent="0.3">
      <c r="B20" s="940"/>
      <c r="C20" s="33" t="s">
        <v>2233</v>
      </c>
      <c r="D20" s="27" t="s">
        <v>62</v>
      </c>
      <c r="E20" s="27" t="s">
        <v>62</v>
      </c>
      <c r="F20" s="96">
        <v>68650</v>
      </c>
      <c r="G20" s="50" t="s">
        <v>62</v>
      </c>
      <c r="H20" s="57" t="s">
        <v>62</v>
      </c>
    </row>
    <row r="21" spans="2:8" x14ac:dyDescent="0.3">
      <c r="B21" s="940" t="s">
        <v>2239</v>
      </c>
      <c r="C21" s="654" t="s">
        <v>2240</v>
      </c>
      <c r="D21" s="27" t="s">
        <v>62</v>
      </c>
      <c r="E21" s="27" t="s">
        <v>62</v>
      </c>
      <c r="F21" s="96">
        <v>424794</v>
      </c>
      <c r="G21" s="50" t="s">
        <v>62</v>
      </c>
      <c r="H21" s="57" t="s">
        <v>62</v>
      </c>
    </row>
    <row r="22" spans="2:8" x14ac:dyDescent="0.3">
      <c r="B22" s="940"/>
      <c r="C22" s="655"/>
      <c r="D22" s="27"/>
      <c r="E22" s="27"/>
      <c r="F22" s="31" t="s">
        <v>2241</v>
      </c>
      <c r="G22" s="50"/>
      <c r="H22" s="57" t="s">
        <v>62</v>
      </c>
    </row>
    <row r="23" spans="2:8" x14ac:dyDescent="0.3">
      <c r="B23" s="940"/>
      <c r="C23" s="669" t="s">
        <v>2233</v>
      </c>
      <c r="D23" s="27" t="s">
        <v>62</v>
      </c>
      <c r="E23" s="27" t="s">
        <v>62</v>
      </c>
      <c r="F23" s="96">
        <v>4113837</v>
      </c>
      <c r="G23" s="50" t="s">
        <v>62</v>
      </c>
      <c r="H23" s="57" t="s">
        <v>62</v>
      </c>
    </row>
    <row r="24" spans="2:8" x14ac:dyDescent="0.3">
      <c r="B24" s="940" t="s">
        <v>2242</v>
      </c>
      <c r="C24" s="115" t="s">
        <v>2243</v>
      </c>
      <c r="D24" s="27" t="s">
        <v>62</v>
      </c>
      <c r="E24" s="27" t="s">
        <v>62</v>
      </c>
      <c r="F24" s="96">
        <v>206237</v>
      </c>
      <c r="G24" s="50" t="s">
        <v>62</v>
      </c>
      <c r="H24" s="57" t="s">
        <v>62</v>
      </c>
    </row>
    <row r="25" spans="2:8" x14ac:dyDescent="0.3">
      <c r="B25" s="940"/>
      <c r="C25" s="33" t="s">
        <v>2233</v>
      </c>
      <c r="D25" s="27" t="s">
        <v>62</v>
      </c>
      <c r="E25" s="27" t="s">
        <v>62</v>
      </c>
      <c r="F25" s="96">
        <v>2062370</v>
      </c>
      <c r="G25" s="50" t="s">
        <v>62</v>
      </c>
      <c r="H25" s="57" t="s">
        <v>62</v>
      </c>
    </row>
    <row r="26" spans="2:8" x14ac:dyDescent="0.3">
      <c r="B26" s="940" t="s">
        <v>2244</v>
      </c>
      <c r="C26" s="115" t="s">
        <v>2243</v>
      </c>
      <c r="D26" s="27" t="s">
        <v>62</v>
      </c>
      <c r="E26" s="27" t="s">
        <v>62</v>
      </c>
      <c r="F26" s="96">
        <v>68635</v>
      </c>
      <c r="G26" s="50" t="s">
        <v>62</v>
      </c>
      <c r="H26" s="57" t="s">
        <v>62</v>
      </c>
    </row>
    <row r="27" spans="2:8" x14ac:dyDescent="0.3">
      <c r="B27" s="940"/>
      <c r="C27" s="33" t="s">
        <v>2233</v>
      </c>
      <c r="D27" s="27" t="s">
        <v>62</v>
      </c>
      <c r="E27" s="27" t="s">
        <v>62</v>
      </c>
      <c r="F27" s="96">
        <v>686350</v>
      </c>
      <c r="G27" s="50" t="s">
        <v>62</v>
      </c>
      <c r="H27" s="57" t="s">
        <v>62</v>
      </c>
    </row>
    <row r="28" spans="2:8" s="640" customFormat="1" ht="20.100000000000001" customHeight="1" x14ac:dyDescent="0.3">
      <c r="B28" s="937" t="s">
        <v>4000</v>
      </c>
      <c r="C28" s="938"/>
      <c r="D28" s="938"/>
      <c r="E28" s="938"/>
      <c r="F28" s="938"/>
      <c r="G28" s="938"/>
      <c r="H28" s="939"/>
    </row>
    <row r="29" spans="2:8" x14ac:dyDescent="0.3">
      <c r="B29" s="620" t="s">
        <v>2245</v>
      </c>
      <c r="C29" s="34" t="s">
        <v>2246</v>
      </c>
      <c r="D29" s="96">
        <v>411</v>
      </c>
      <c r="E29" s="27" t="s">
        <v>62</v>
      </c>
      <c r="F29" s="96">
        <v>4110</v>
      </c>
      <c r="G29" s="50" t="s">
        <v>62</v>
      </c>
      <c r="H29" s="57" t="s">
        <v>62</v>
      </c>
    </row>
    <row r="30" spans="2:8" x14ac:dyDescent="0.3">
      <c r="B30" s="620" t="s">
        <v>2247</v>
      </c>
      <c r="C30" s="34" t="s">
        <v>2248</v>
      </c>
      <c r="D30" s="96">
        <v>825</v>
      </c>
      <c r="E30" s="27" t="s">
        <v>62</v>
      </c>
      <c r="F30" s="96">
        <v>8250</v>
      </c>
      <c r="G30" s="50" t="s">
        <v>62</v>
      </c>
      <c r="H30" s="57" t="s">
        <v>62</v>
      </c>
    </row>
    <row r="31" spans="2:8" x14ac:dyDescent="0.3">
      <c r="B31" s="620" t="s">
        <v>2249</v>
      </c>
      <c r="C31" s="115" t="s">
        <v>2250</v>
      </c>
      <c r="D31" s="96">
        <v>547</v>
      </c>
      <c r="E31" s="27" t="s">
        <v>62</v>
      </c>
      <c r="F31" s="96">
        <v>5470</v>
      </c>
      <c r="G31" s="50" t="s">
        <v>62</v>
      </c>
      <c r="H31" s="57" t="s">
        <v>62</v>
      </c>
    </row>
    <row r="32" spans="2:8" x14ac:dyDescent="0.3">
      <c r="B32" s="620" t="s">
        <v>2251</v>
      </c>
      <c r="C32" s="115" t="s">
        <v>2252</v>
      </c>
      <c r="D32" s="27" t="s">
        <v>62</v>
      </c>
      <c r="E32" s="27" t="s">
        <v>62</v>
      </c>
      <c r="F32" s="96">
        <v>5470</v>
      </c>
      <c r="G32" s="50" t="s">
        <v>62</v>
      </c>
      <c r="H32" s="57" t="s">
        <v>62</v>
      </c>
    </row>
    <row r="33" spans="2:8" ht="26.4" x14ac:dyDescent="0.3">
      <c r="B33" s="620" t="s">
        <v>2253</v>
      </c>
      <c r="C33" s="115" t="s">
        <v>4230</v>
      </c>
      <c r="D33" s="96">
        <v>547</v>
      </c>
      <c r="E33" s="27" t="s">
        <v>62</v>
      </c>
      <c r="F33" s="96">
        <v>5470</v>
      </c>
      <c r="G33" s="50" t="s">
        <v>62</v>
      </c>
      <c r="H33" s="57" t="s">
        <v>62</v>
      </c>
    </row>
    <row r="34" spans="2:8" ht="39.6" x14ac:dyDescent="0.3">
      <c r="B34" s="620" t="s">
        <v>730</v>
      </c>
      <c r="C34" s="115" t="s">
        <v>4229</v>
      </c>
      <c r="D34" s="96">
        <v>547</v>
      </c>
      <c r="E34" s="27" t="s">
        <v>62</v>
      </c>
      <c r="F34" s="96">
        <v>5470</v>
      </c>
      <c r="G34" s="50" t="s">
        <v>62</v>
      </c>
      <c r="H34" s="57" t="s">
        <v>62</v>
      </c>
    </row>
    <row r="35" spans="2:8" ht="39.6" x14ac:dyDescent="0.3">
      <c r="B35" s="620" t="s">
        <v>2254</v>
      </c>
      <c r="C35" s="115" t="s">
        <v>2255</v>
      </c>
      <c r="D35" s="96">
        <v>547</v>
      </c>
      <c r="E35" s="27" t="s">
        <v>62</v>
      </c>
      <c r="F35" s="96">
        <v>5470</v>
      </c>
      <c r="G35" s="50" t="s">
        <v>62</v>
      </c>
      <c r="H35" s="57" t="s">
        <v>62</v>
      </c>
    </row>
    <row r="36" spans="2:8" ht="26.4" x14ac:dyDescent="0.3">
      <c r="B36" s="620" t="s">
        <v>2256</v>
      </c>
      <c r="C36" s="115" t="s">
        <v>4228</v>
      </c>
      <c r="D36" s="96">
        <v>411</v>
      </c>
      <c r="E36" s="27" t="s">
        <v>62</v>
      </c>
      <c r="F36" s="96">
        <v>4110</v>
      </c>
      <c r="G36" s="50" t="s">
        <v>62</v>
      </c>
      <c r="H36" s="57" t="s">
        <v>62</v>
      </c>
    </row>
    <row r="37" spans="2:8" ht="39.6" x14ac:dyDescent="0.3">
      <c r="B37" s="620" t="s">
        <v>2257</v>
      </c>
      <c r="C37" s="115" t="s">
        <v>4030</v>
      </c>
      <c r="D37" s="96">
        <v>411</v>
      </c>
      <c r="E37" s="27" t="s">
        <v>62</v>
      </c>
      <c r="F37" s="96">
        <v>4110</v>
      </c>
      <c r="G37" s="50" t="s">
        <v>62</v>
      </c>
      <c r="H37" s="57" t="s">
        <v>62</v>
      </c>
    </row>
    <row r="38" spans="2:8" ht="39.6" x14ac:dyDescent="0.3">
      <c r="B38" s="620" t="s">
        <v>2258</v>
      </c>
      <c r="C38" s="115" t="s">
        <v>4227</v>
      </c>
      <c r="D38" s="96">
        <v>411</v>
      </c>
      <c r="E38" s="27" t="s">
        <v>62</v>
      </c>
      <c r="F38" s="96">
        <v>4110</v>
      </c>
      <c r="G38" s="50" t="s">
        <v>62</v>
      </c>
      <c r="H38" s="57" t="s">
        <v>62</v>
      </c>
    </row>
    <row r="39" spans="2:8" ht="26.4" x14ac:dyDescent="0.3">
      <c r="B39" s="620" t="s">
        <v>2259</v>
      </c>
      <c r="C39" s="115" t="s">
        <v>4226</v>
      </c>
      <c r="D39" s="96">
        <v>411</v>
      </c>
      <c r="E39" s="27" t="s">
        <v>62</v>
      </c>
      <c r="F39" s="96">
        <v>4110</v>
      </c>
      <c r="G39" s="50" t="s">
        <v>62</v>
      </c>
      <c r="H39" s="57" t="s">
        <v>62</v>
      </c>
    </row>
    <row r="40" spans="2:8" ht="39.6" x14ac:dyDescent="0.3">
      <c r="B40" s="620" t="s">
        <v>2260</v>
      </c>
      <c r="C40" s="115" t="s">
        <v>4030</v>
      </c>
      <c r="D40" s="96">
        <v>411</v>
      </c>
      <c r="E40" s="27" t="s">
        <v>62</v>
      </c>
      <c r="F40" s="96">
        <v>4110</v>
      </c>
      <c r="G40" s="50" t="s">
        <v>62</v>
      </c>
      <c r="H40" s="57" t="s">
        <v>62</v>
      </c>
    </row>
    <row r="41" spans="2:8" ht="52.8" x14ac:dyDescent="0.3">
      <c r="B41" s="620" t="s">
        <v>2261</v>
      </c>
      <c r="C41" s="115" t="s">
        <v>4225</v>
      </c>
      <c r="D41" s="96">
        <v>411</v>
      </c>
      <c r="E41" s="27" t="s">
        <v>62</v>
      </c>
      <c r="F41" s="96">
        <v>4110</v>
      </c>
      <c r="G41" s="50" t="s">
        <v>62</v>
      </c>
      <c r="H41" s="57" t="s">
        <v>62</v>
      </c>
    </row>
    <row r="42" spans="2:8" ht="58.2" customHeight="1" x14ac:dyDescent="0.3">
      <c r="B42" s="620" t="s">
        <v>193</v>
      </c>
      <c r="C42" s="115" t="s">
        <v>4224</v>
      </c>
      <c r="D42" s="96">
        <v>411</v>
      </c>
      <c r="E42" s="27" t="s">
        <v>62</v>
      </c>
      <c r="F42" s="96">
        <v>4110</v>
      </c>
      <c r="G42" s="50" t="s">
        <v>62</v>
      </c>
      <c r="H42" s="57" t="s">
        <v>62</v>
      </c>
    </row>
    <row r="43" spans="2:8" x14ac:dyDescent="0.3">
      <c r="B43" s="620" t="s">
        <v>2262</v>
      </c>
      <c r="C43" s="115" t="s">
        <v>4223</v>
      </c>
      <c r="D43" s="96">
        <v>411</v>
      </c>
      <c r="E43" s="27" t="s">
        <v>62</v>
      </c>
      <c r="F43" s="96">
        <v>4110</v>
      </c>
      <c r="G43" s="50" t="s">
        <v>62</v>
      </c>
      <c r="H43" s="57" t="s">
        <v>62</v>
      </c>
    </row>
    <row r="44" spans="2:8" x14ac:dyDescent="0.3">
      <c r="B44" s="620" t="s">
        <v>2263</v>
      </c>
      <c r="C44" s="115" t="s">
        <v>4222</v>
      </c>
      <c r="D44" s="96">
        <v>411</v>
      </c>
      <c r="E44" s="27" t="s">
        <v>62</v>
      </c>
      <c r="F44" s="96">
        <v>4110</v>
      </c>
      <c r="G44" s="50" t="s">
        <v>62</v>
      </c>
      <c r="H44" s="57" t="s">
        <v>62</v>
      </c>
    </row>
    <row r="45" spans="2:8" x14ac:dyDescent="0.3">
      <c r="B45" s="620" t="s">
        <v>195</v>
      </c>
      <c r="C45" s="115" t="s">
        <v>4221</v>
      </c>
      <c r="D45" s="96">
        <v>825</v>
      </c>
      <c r="E45" s="27" t="s">
        <v>62</v>
      </c>
      <c r="F45" s="96">
        <v>8250</v>
      </c>
      <c r="G45" s="50" t="s">
        <v>62</v>
      </c>
      <c r="H45" s="57" t="s">
        <v>62</v>
      </c>
    </row>
    <row r="46" spans="2:8" ht="43.5" customHeight="1" x14ac:dyDescent="0.3">
      <c r="B46" s="620" t="s">
        <v>207</v>
      </c>
      <c r="C46" s="115" t="s">
        <v>2264</v>
      </c>
      <c r="D46" s="96">
        <v>411</v>
      </c>
      <c r="E46" s="27" t="s">
        <v>62</v>
      </c>
      <c r="F46" s="96">
        <v>4110</v>
      </c>
      <c r="G46" s="50" t="s">
        <v>62</v>
      </c>
      <c r="H46" s="57" t="s">
        <v>62</v>
      </c>
    </row>
    <row r="47" spans="2:8" ht="43.5" customHeight="1" x14ac:dyDescent="0.3">
      <c r="B47" s="620" t="s">
        <v>209</v>
      </c>
      <c r="C47" s="115" t="s">
        <v>2265</v>
      </c>
      <c r="D47" s="96">
        <v>411</v>
      </c>
      <c r="E47" s="27" t="s">
        <v>62</v>
      </c>
      <c r="F47" s="96">
        <v>4110</v>
      </c>
      <c r="G47" s="50" t="s">
        <v>62</v>
      </c>
      <c r="H47" s="57" t="s">
        <v>62</v>
      </c>
    </row>
    <row r="48" spans="2:8" ht="54.75" customHeight="1" x14ac:dyDescent="0.3">
      <c r="B48" s="620" t="s">
        <v>2266</v>
      </c>
      <c r="C48" s="115" t="s">
        <v>3285</v>
      </c>
      <c r="D48" s="96">
        <v>411</v>
      </c>
      <c r="E48" s="27" t="s">
        <v>62</v>
      </c>
      <c r="F48" s="96">
        <v>4110</v>
      </c>
      <c r="G48" s="50" t="s">
        <v>62</v>
      </c>
      <c r="H48" s="57" t="s">
        <v>62</v>
      </c>
    </row>
    <row r="49" spans="2:8" ht="29.25" customHeight="1" x14ac:dyDescent="0.3">
      <c r="B49" s="620" t="s">
        <v>199</v>
      </c>
      <c r="C49" s="115" t="s">
        <v>2267</v>
      </c>
      <c r="D49" s="27" t="s">
        <v>62</v>
      </c>
      <c r="E49" s="27" t="s">
        <v>62</v>
      </c>
      <c r="F49" s="96">
        <v>13730</v>
      </c>
      <c r="G49" s="50" t="s">
        <v>62</v>
      </c>
      <c r="H49" s="57" t="s">
        <v>62</v>
      </c>
    </row>
    <row r="50" spans="2:8" ht="52.8" x14ac:dyDescent="0.3">
      <c r="B50" s="620" t="s">
        <v>201</v>
      </c>
      <c r="C50" s="115" t="s">
        <v>4220</v>
      </c>
      <c r="D50" s="27" t="s">
        <v>62</v>
      </c>
      <c r="E50" s="27" t="s">
        <v>62</v>
      </c>
      <c r="F50" s="96">
        <v>13730</v>
      </c>
      <c r="G50" s="50" t="s">
        <v>62</v>
      </c>
      <c r="H50" s="57" t="s">
        <v>62</v>
      </c>
    </row>
    <row r="51" spans="2:8" ht="26.4" x14ac:dyDescent="0.3">
      <c r="B51" s="620" t="s">
        <v>2268</v>
      </c>
      <c r="C51" s="115" t="s">
        <v>4219</v>
      </c>
      <c r="D51" s="96">
        <v>411</v>
      </c>
      <c r="E51" s="27" t="s">
        <v>62</v>
      </c>
      <c r="F51" s="96">
        <v>4110</v>
      </c>
      <c r="G51" s="50" t="s">
        <v>62</v>
      </c>
      <c r="H51" s="57" t="s">
        <v>62</v>
      </c>
    </row>
    <row r="52" spans="2:8" ht="39.6" x14ac:dyDescent="0.3">
      <c r="B52" s="620" t="s">
        <v>204</v>
      </c>
      <c r="C52" s="115" t="s">
        <v>4218</v>
      </c>
      <c r="D52" s="27" t="s">
        <v>62</v>
      </c>
      <c r="E52" s="27" t="s">
        <v>62</v>
      </c>
      <c r="F52" s="96">
        <v>13730</v>
      </c>
      <c r="G52" s="50" t="s">
        <v>62</v>
      </c>
      <c r="H52" s="57" t="s">
        <v>62</v>
      </c>
    </row>
    <row r="53" spans="2:8" ht="66.75" customHeight="1" x14ac:dyDescent="0.3">
      <c r="B53" s="620" t="s">
        <v>205</v>
      </c>
      <c r="C53" s="115" t="s">
        <v>2269</v>
      </c>
      <c r="D53" s="27" t="s">
        <v>62</v>
      </c>
      <c r="E53" s="27" t="s">
        <v>62</v>
      </c>
      <c r="F53" s="96">
        <v>13730</v>
      </c>
      <c r="G53" s="50" t="s">
        <v>62</v>
      </c>
      <c r="H53" s="57" t="s">
        <v>62</v>
      </c>
    </row>
    <row r="54" spans="2:8" ht="69" customHeight="1" x14ac:dyDescent="0.3">
      <c r="B54" s="620" t="s">
        <v>1488</v>
      </c>
      <c r="C54" s="115" t="s">
        <v>4004</v>
      </c>
      <c r="D54" s="27" t="s">
        <v>62</v>
      </c>
      <c r="E54" s="27" t="s">
        <v>62</v>
      </c>
      <c r="F54" s="96">
        <v>13730</v>
      </c>
      <c r="G54" s="50" t="s">
        <v>62</v>
      </c>
      <c r="H54" s="57" t="s">
        <v>62</v>
      </c>
    </row>
    <row r="55" spans="2:8" s="640" customFormat="1" ht="20.100000000000001" customHeight="1" x14ac:dyDescent="0.3">
      <c r="B55" s="937" t="s">
        <v>3999</v>
      </c>
      <c r="C55" s="938"/>
      <c r="D55" s="938"/>
      <c r="E55" s="938"/>
      <c r="F55" s="938"/>
      <c r="G55" s="938"/>
      <c r="H55" s="939"/>
    </row>
    <row r="56" spans="2:8" ht="79.2" x14ac:dyDescent="0.3">
      <c r="B56" s="661" t="s">
        <v>834</v>
      </c>
      <c r="C56" s="648" t="s">
        <v>4003</v>
      </c>
      <c r="D56" s="656"/>
      <c r="E56" s="657"/>
      <c r="F56" s="658"/>
      <c r="G56" s="657"/>
      <c r="H56" s="659"/>
    </row>
    <row r="57" spans="2:8" x14ac:dyDescent="0.3">
      <c r="B57" s="662"/>
      <c r="C57" s="671" t="s">
        <v>2270</v>
      </c>
      <c r="D57" s="96">
        <v>547</v>
      </c>
      <c r="E57" s="27" t="s">
        <v>62</v>
      </c>
      <c r="F57" s="96">
        <v>5470</v>
      </c>
      <c r="G57" s="50" t="s">
        <v>62</v>
      </c>
      <c r="H57" s="57" t="s">
        <v>62</v>
      </c>
    </row>
    <row r="58" spans="2:8" x14ac:dyDescent="0.3">
      <c r="B58" s="662"/>
      <c r="C58" s="671" t="s">
        <v>2271</v>
      </c>
      <c r="D58" s="96">
        <v>825</v>
      </c>
      <c r="E58" s="27" t="s">
        <v>62</v>
      </c>
      <c r="F58" s="96">
        <v>8250</v>
      </c>
      <c r="G58" s="50" t="s">
        <v>62</v>
      </c>
      <c r="H58" s="57" t="s">
        <v>62</v>
      </c>
    </row>
    <row r="59" spans="2:8" x14ac:dyDescent="0.3">
      <c r="B59" s="662"/>
      <c r="C59" s="671" t="s">
        <v>2272</v>
      </c>
      <c r="D59" s="27" t="s">
        <v>62</v>
      </c>
      <c r="E59" s="27" t="s">
        <v>62</v>
      </c>
      <c r="F59" s="96">
        <v>13730</v>
      </c>
      <c r="G59" s="50" t="s">
        <v>62</v>
      </c>
      <c r="H59" s="57" t="s">
        <v>62</v>
      </c>
    </row>
    <row r="60" spans="2:8" ht="26.4" x14ac:dyDescent="0.3">
      <c r="B60" s="663"/>
      <c r="C60" s="660" t="s">
        <v>2233</v>
      </c>
      <c r="D60" s="32" t="s">
        <v>2273</v>
      </c>
      <c r="E60" s="27" t="s">
        <v>62</v>
      </c>
      <c r="F60" s="32" t="s">
        <v>2273</v>
      </c>
      <c r="G60" s="50" t="s">
        <v>62</v>
      </c>
      <c r="H60" s="57" t="s">
        <v>62</v>
      </c>
    </row>
    <row r="61" spans="2:8" x14ac:dyDescent="0.3">
      <c r="B61" s="661" t="s">
        <v>2274</v>
      </c>
      <c r="C61" s="648" t="s">
        <v>2275</v>
      </c>
      <c r="D61" s="664"/>
      <c r="E61" s="664"/>
      <c r="F61" s="665"/>
      <c r="G61" s="50" t="s">
        <v>62</v>
      </c>
      <c r="H61" s="57" t="s">
        <v>62</v>
      </c>
    </row>
    <row r="62" spans="2:8" x14ac:dyDescent="0.3">
      <c r="B62" s="662"/>
      <c r="C62" s="671" t="s">
        <v>2270</v>
      </c>
      <c r="D62" s="96">
        <v>411</v>
      </c>
      <c r="E62" s="27" t="s">
        <v>62</v>
      </c>
      <c r="F62" s="96">
        <v>4110</v>
      </c>
      <c r="G62" s="50" t="s">
        <v>62</v>
      </c>
      <c r="H62" s="57" t="s">
        <v>62</v>
      </c>
    </row>
    <row r="63" spans="2:8" x14ac:dyDescent="0.3">
      <c r="B63" s="662"/>
      <c r="C63" s="671" t="s">
        <v>2271</v>
      </c>
      <c r="D63" s="96">
        <v>687</v>
      </c>
      <c r="E63" s="27" t="s">
        <v>62</v>
      </c>
      <c r="F63" s="96">
        <v>6870</v>
      </c>
      <c r="G63" s="50" t="s">
        <v>62</v>
      </c>
      <c r="H63" s="57" t="s">
        <v>62</v>
      </c>
    </row>
    <row r="64" spans="2:8" x14ac:dyDescent="0.3">
      <c r="B64" s="662"/>
      <c r="C64" s="671" t="s">
        <v>2272</v>
      </c>
      <c r="D64" s="27" t="s">
        <v>62</v>
      </c>
      <c r="E64" s="27" t="s">
        <v>62</v>
      </c>
      <c r="F64" s="96">
        <v>13730</v>
      </c>
      <c r="G64" s="50" t="s">
        <v>62</v>
      </c>
      <c r="H64" s="57" t="s">
        <v>62</v>
      </c>
    </row>
    <row r="65" spans="2:8" ht="26.4" x14ac:dyDescent="0.3">
      <c r="B65" s="663"/>
      <c r="C65" s="660" t="s">
        <v>2233</v>
      </c>
      <c r="D65" s="32" t="s">
        <v>2273</v>
      </c>
      <c r="E65" s="27" t="s">
        <v>62</v>
      </c>
      <c r="F65" s="32" t="s">
        <v>2273</v>
      </c>
      <c r="G65" s="50" t="s">
        <v>62</v>
      </c>
      <c r="H65" s="57" t="s">
        <v>62</v>
      </c>
    </row>
    <row r="66" spans="2:8" x14ac:dyDescent="0.3">
      <c r="B66" s="620" t="s">
        <v>2276</v>
      </c>
      <c r="C66" s="115" t="s">
        <v>2277</v>
      </c>
      <c r="D66" s="96">
        <v>411</v>
      </c>
      <c r="E66" s="27" t="s">
        <v>62</v>
      </c>
      <c r="F66" s="96">
        <v>4110</v>
      </c>
      <c r="G66" s="50" t="s">
        <v>62</v>
      </c>
      <c r="H66" s="57" t="s">
        <v>62</v>
      </c>
    </row>
    <row r="67" spans="2:8" x14ac:dyDescent="0.3">
      <c r="B67" s="661" t="s">
        <v>1194</v>
      </c>
      <c r="C67" s="648" t="s">
        <v>2278</v>
      </c>
      <c r="D67" s="664"/>
      <c r="E67" s="664"/>
      <c r="F67" s="665"/>
      <c r="G67" s="50" t="s">
        <v>62</v>
      </c>
      <c r="H67" s="57" t="s">
        <v>62</v>
      </c>
    </row>
    <row r="68" spans="2:8" x14ac:dyDescent="0.3">
      <c r="B68" s="662"/>
      <c r="C68" s="671" t="s">
        <v>2270</v>
      </c>
      <c r="D68" s="96">
        <v>411</v>
      </c>
      <c r="E68" s="27" t="s">
        <v>62</v>
      </c>
      <c r="F68" s="96">
        <v>4110</v>
      </c>
      <c r="G68" s="50" t="s">
        <v>62</v>
      </c>
      <c r="H68" s="57" t="s">
        <v>62</v>
      </c>
    </row>
    <row r="69" spans="2:8" x14ac:dyDescent="0.3">
      <c r="B69" s="662"/>
      <c r="C69" s="671" t="s">
        <v>2271</v>
      </c>
      <c r="D69" s="96">
        <v>687</v>
      </c>
      <c r="E69" s="27" t="s">
        <v>62</v>
      </c>
      <c r="F69" s="96">
        <v>6870</v>
      </c>
      <c r="G69" s="50" t="s">
        <v>62</v>
      </c>
      <c r="H69" s="57" t="s">
        <v>62</v>
      </c>
    </row>
    <row r="70" spans="2:8" x14ac:dyDescent="0.3">
      <c r="B70" s="662"/>
      <c r="C70" s="671" t="s">
        <v>2272</v>
      </c>
      <c r="D70" s="27" t="s">
        <v>62</v>
      </c>
      <c r="E70" s="27" t="s">
        <v>62</v>
      </c>
      <c r="F70" s="96">
        <v>13730</v>
      </c>
      <c r="G70" s="50" t="s">
        <v>62</v>
      </c>
      <c r="H70" s="57" t="s">
        <v>62</v>
      </c>
    </row>
    <row r="71" spans="2:8" ht="26.4" x14ac:dyDescent="0.3">
      <c r="B71" s="666"/>
      <c r="C71" s="660" t="s">
        <v>2233</v>
      </c>
      <c r="D71" s="32" t="s">
        <v>2273</v>
      </c>
      <c r="E71" s="27" t="s">
        <v>62</v>
      </c>
      <c r="F71" s="32" t="s">
        <v>2273</v>
      </c>
      <c r="G71" s="50" t="s">
        <v>62</v>
      </c>
      <c r="H71" s="57" t="s">
        <v>62</v>
      </c>
    </row>
    <row r="72" spans="2:8" ht="39.6" x14ac:dyDescent="0.3">
      <c r="B72" s="620" t="s">
        <v>793</v>
      </c>
      <c r="C72" s="115" t="s">
        <v>4217</v>
      </c>
      <c r="D72" s="96">
        <v>825</v>
      </c>
      <c r="E72" s="27" t="s">
        <v>62</v>
      </c>
      <c r="F72" s="96">
        <v>8250</v>
      </c>
      <c r="G72" s="50" t="s">
        <v>62</v>
      </c>
      <c r="H72" s="57" t="s">
        <v>62</v>
      </c>
    </row>
    <row r="73" spans="2:8" ht="39.6" x14ac:dyDescent="0.3">
      <c r="B73" s="620" t="s">
        <v>2279</v>
      </c>
      <c r="C73" s="115" t="s">
        <v>4216</v>
      </c>
      <c r="D73" s="96">
        <v>825</v>
      </c>
      <c r="E73" s="27" t="s">
        <v>62</v>
      </c>
      <c r="F73" s="96">
        <v>8250</v>
      </c>
      <c r="G73" s="50" t="s">
        <v>62</v>
      </c>
      <c r="H73" s="57" t="s">
        <v>62</v>
      </c>
    </row>
    <row r="74" spans="2:8" ht="39.6" x14ac:dyDescent="0.3">
      <c r="B74" s="620" t="s">
        <v>2280</v>
      </c>
      <c r="C74" s="115" t="s">
        <v>4215</v>
      </c>
      <c r="D74" s="96">
        <v>825</v>
      </c>
      <c r="E74" s="27" t="s">
        <v>62</v>
      </c>
      <c r="F74" s="96">
        <v>8250</v>
      </c>
      <c r="G74" s="50" t="s">
        <v>62</v>
      </c>
      <c r="H74" s="57" t="s">
        <v>62</v>
      </c>
    </row>
    <row r="75" spans="2:8" ht="39.6" x14ac:dyDescent="0.3">
      <c r="B75" s="620" t="s">
        <v>794</v>
      </c>
      <c r="C75" s="115" t="s">
        <v>4214</v>
      </c>
      <c r="D75" s="96">
        <v>825</v>
      </c>
      <c r="E75" s="27" t="s">
        <v>62</v>
      </c>
      <c r="F75" s="96">
        <v>8250</v>
      </c>
      <c r="G75" s="50" t="s">
        <v>62</v>
      </c>
      <c r="H75" s="57" t="s">
        <v>62</v>
      </c>
    </row>
    <row r="76" spans="2:8" ht="39.6" x14ac:dyDescent="0.3">
      <c r="B76" s="620" t="s">
        <v>2281</v>
      </c>
      <c r="C76" s="115" t="s">
        <v>4213</v>
      </c>
      <c r="D76" s="27" t="s">
        <v>62</v>
      </c>
      <c r="E76" s="27" t="s">
        <v>62</v>
      </c>
      <c r="F76" s="96">
        <v>8250</v>
      </c>
      <c r="G76" s="50" t="s">
        <v>62</v>
      </c>
      <c r="H76" s="57" t="s">
        <v>62</v>
      </c>
    </row>
    <row r="77" spans="2:8" ht="26.4" x14ac:dyDescent="0.3">
      <c r="B77" s="620" t="s">
        <v>782</v>
      </c>
      <c r="C77" s="115" t="s">
        <v>2282</v>
      </c>
      <c r="D77" s="96">
        <v>825</v>
      </c>
      <c r="E77" s="27" t="s">
        <v>62</v>
      </c>
      <c r="F77" s="96">
        <v>8250</v>
      </c>
      <c r="G77" s="50" t="s">
        <v>62</v>
      </c>
      <c r="H77" s="57" t="s">
        <v>62</v>
      </c>
    </row>
    <row r="78" spans="2:8" ht="39.6" x14ac:dyDescent="0.3">
      <c r="B78" s="621" t="s">
        <v>2283</v>
      </c>
      <c r="C78" s="115" t="s">
        <v>4212</v>
      </c>
      <c r="D78" s="96">
        <v>411</v>
      </c>
      <c r="E78" s="27" t="s">
        <v>62</v>
      </c>
      <c r="F78" s="96">
        <v>4110</v>
      </c>
      <c r="G78" s="50" t="s">
        <v>62</v>
      </c>
      <c r="H78" s="57" t="s">
        <v>62</v>
      </c>
    </row>
    <row r="79" spans="2:8" ht="39.6" x14ac:dyDescent="0.3">
      <c r="B79" s="621" t="s">
        <v>2283</v>
      </c>
      <c r="C79" s="115" t="s">
        <v>4030</v>
      </c>
      <c r="D79" s="96">
        <v>411</v>
      </c>
      <c r="E79" s="27" t="s">
        <v>62</v>
      </c>
      <c r="F79" s="96">
        <v>4110</v>
      </c>
      <c r="G79" s="50" t="s">
        <v>62</v>
      </c>
      <c r="H79" s="57" t="s">
        <v>62</v>
      </c>
    </row>
    <row r="80" spans="2:8" ht="79.2" x14ac:dyDescent="0.3">
      <c r="B80" s="620" t="s">
        <v>2284</v>
      </c>
      <c r="C80" s="115" t="s">
        <v>4211</v>
      </c>
      <c r="D80" s="96">
        <v>547</v>
      </c>
      <c r="E80" s="27" t="s">
        <v>62</v>
      </c>
      <c r="F80" s="96">
        <v>5470</v>
      </c>
      <c r="G80" s="50" t="s">
        <v>62</v>
      </c>
      <c r="H80" s="57" t="s">
        <v>62</v>
      </c>
    </row>
    <row r="81" spans="2:8" ht="39.6" x14ac:dyDescent="0.3">
      <c r="B81" s="620" t="s">
        <v>560</v>
      </c>
      <c r="C81" s="54" t="s">
        <v>4194</v>
      </c>
      <c r="D81" s="96">
        <v>411</v>
      </c>
      <c r="E81" s="27" t="s">
        <v>62</v>
      </c>
      <c r="F81" s="96">
        <v>4110</v>
      </c>
      <c r="G81" s="50" t="s">
        <v>62</v>
      </c>
      <c r="H81" s="57" t="s">
        <v>62</v>
      </c>
    </row>
    <row r="82" spans="2:8" ht="26.4" x14ac:dyDescent="0.3">
      <c r="B82" s="620" t="s">
        <v>2285</v>
      </c>
      <c r="C82" s="115" t="s">
        <v>4210</v>
      </c>
      <c r="D82" s="96">
        <v>411</v>
      </c>
      <c r="E82" s="27" t="s">
        <v>62</v>
      </c>
      <c r="F82" s="96">
        <v>4110</v>
      </c>
      <c r="G82" s="50" t="s">
        <v>62</v>
      </c>
      <c r="H82" s="57" t="s">
        <v>62</v>
      </c>
    </row>
    <row r="83" spans="2:8" ht="39.6" x14ac:dyDescent="0.3">
      <c r="B83" s="621" t="s">
        <v>2286</v>
      </c>
      <c r="C83" s="54" t="s">
        <v>4209</v>
      </c>
      <c r="D83" s="96">
        <v>411</v>
      </c>
      <c r="E83" s="27" t="s">
        <v>62</v>
      </c>
      <c r="F83" s="96">
        <v>4110</v>
      </c>
      <c r="G83" s="50" t="s">
        <v>62</v>
      </c>
      <c r="H83" s="57" t="s">
        <v>62</v>
      </c>
    </row>
    <row r="84" spans="2:8" x14ac:dyDescent="0.3">
      <c r="B84" s="622">
        <v>137</v>
      </c>
      <c r="C84" s="51" t="s">
        <v>2287</v>
      </c>
      <c r="D84" s="96">
        <v>825</v>
      </c>
      <c r="E84" s="27" t="s">
        <v>62</v>
      </c>
      <c r="F84" s="96">
        <v>8250</v>
      </c>
      <c r="G84" s="50" t="s">
        <v>62</v>
      </c>
      <c r="H84" s="57" t="s">
        <v>62</v>
      </c>
    </row>
    <row r="85" spans="2:8" x14ac:dyDescent="0.3">
      <c r="B85" s="622" t="s">
        <v>2288</v>
      </c>
      <c r="C85" s="53" t="s">
        <v>4208</v>
      </c>
      <c r="D85" s="96">
        <v>825</v>
      </c>
      <c r="E85" s="27" t="s">
        <v>62</v>
      </c>
      <c r="F85" s="96">
        <v>8250</v>
      </c>
      <c r="G85" s="50" t="s">
        <v>62</v>
      </c>
      <c r="H85" s="57" t="s">
        <v>62</v>
      </c>
    </row>
    <row r="86" spans="2:8" ht="28.8" customHeight="1" x14ac:dyDescent="0.3">
      <c r="B86" s="622" t="s">
        <v>837</v>
      </c>
      <c r="C86" s="53" t="s">
        <v>4207</v>
      </c>
      <c r="D86" s="96">
        <v>411</v>
      </c>
      <c r="E86" s="27" t="s">
        <v>62</v>
      </c>
      <c r="F86" s="96">
        <v>4110</v>
      </c>
      <c r="G86" s="50" t="s">
        <v>62</v>
      </c>
      <c r="H86" s="57" t="s">
        <v>62</v>
      </c>
    </row>
    <row r="87" spans="2:8" ht="39.6" x14ac:dyDescent="0.3">
      <c r="B87" s="622" t="s">
        <v>2289</v>
      </c>
      <c r="C87" s="53" t="s">
        <v>4030</v>
      </c>
      <c r="D87" s="96">
        <v>411</v>
      </c>
      <c r="E87" s="27" t="s">
        <v>62</v>
      </c>
      <c r="F87" s="96">
        <v>4110</v>
      </c>
      <c r="G87" s="50" t="s">
        <v>62</v>
      </c>
      <c r="H87" s="57" t="s">
        <v>62</v>
      </c>
    </row>
    <row r="88" spans="2:8" ht="39.6" x14ac:dyDescent="0.3">
      <c r="B88" s="622" t="s">
        <v>1098</v>
      </c>
      <c r="C88" s="53" t="s">
        <v>4205</v>
      </c>
      <c r="D88" s="96">
        <v>411</v>
      </c>
      <c r="E88" s="27" t="s">
        <v>62</v>
      </c>
      <c r="F88" s="96">
        <v>4110</v>
      </c>
      <c r="G88" s="50" t="s">
        <v>62</v>
      </c>
      <c r="H88" s="57" t="s">
        <v>62</v>
      </c>
    </row>
    <row r="89" spans="2:8" ht="69.599999999999994" customHeight="1" x14ac:dyDescent="0.3">
      <c r="B89" s="622" t="s">
        <v>2290</v>
      </c>
      <c r="C89" s="53" t="s">
        <v>4206</v>
      </c>
      <c r="D89" s="96">
        <v>547</v>
      </c>
      <c r="E89" s="27" t="s">
        <v>62</v>
      </c>
      <c r="F89" s="96">
        <v>5470</v>
      </c>
      <c r="G89" s="50" t="s">
        <v>62</v>
      </c>
      <c r="H89" s="57" t="s">
        <v>62</v>
      </c>
    </row>
    <row r="90" spans="2:8" ht="39.6" x14ac:dyDescent="0.3">
      <c r="B90" s="622" t="s">
        <v>2291</v>
      </c>
      <c r="C90" s="53" t="s">
        <v>4194</v>
      </c>
      <c r="D90" s="96">
        <v>411</v>
      </c>
      <c r="E90" s="27" t="s">
        <v>62</v>
      </c>
      <c r="F90" s="96">
        <v>4110</v>
      </c>
      <c r="G90" s="50" t="s">
        <v>62</v>
      </c>
      <c r="H90" s="57" t="s">
        <v>62</v>
      </c>
    </row>
    <row r="91" spans="2:8" x14ac:dyDescent="0.3">
      <c r="B91" s="622" t="s">
        <v>2292</v>
      </c>
      <c r="C91" s="52" t="s">
        <v>2293</v>
      </c>
      <c r="D91" s="96">
        <v>825</v>
      </c>
      <c r="E91" s="27" t="s">
        <v>62</v>
      </c>
      <c r="F91" s="96">
        <v>8250</v>
      </c>
      <c r="G91" s="50" t="s">
        <v>62</v>
      </c>
      <c r="H91" s="57" t="s">
        <v>62</v>
      </c>
    </row>
    <row r="92" spans="2:8" x14ac:dyDescent="0.3">
      <c r="B92" s="622" t="s">
        <v>2294</v>
      </c>
      <c r="C92" s="52" t="s">
        <v>2250</v>
      </c>
      <c r="D92" s="96">
        <v>547</v>
      </c>
      <c r="E92" s="27" t="s">
        <v>62</v>
      </c>
      <c r="F92" s="96">
        <v>5470</v>
      </c>
      <c r="G92" s="50" t="s">
        <v>62</v>
      </c>
      <c r="H92" s="57" t="s">
        <v>62</v>
      </c>
    </row>
    <row r="93" spans="2:8" x14ac:dyDescent="0.3">
      <c r="B93" s="622" t="s">
        <v>924</v>
      </c>
      <c r="C93" s="52" t="s">
        <v>2295</v>
      </c>
      <c r="D93" s="27" t="s">
        <v>62</v>
      </c>
      <c r="E93" s="27" t="s">
        <v>62</v>
      </c>
      <c r="F93" s="96">
        <v>5470</v>
      </c>
      <c r="G93" s="50" t="s">
        <v>62</v>
      </c>
      <c r="H93" s="57" t="s">
        <v>62</v>
      </c>
    </row>
    <row r="94" spans="2:8" x14ac:dyDescent="0.3">
      <c r="B94" s="622" t="s">
        <v>2296</v>
      </c>
      <c r="C94" s="52" t="s">
        <v>2297</v>
      </c>
      <c r="D94" s="96">
        <v>411</v>
      </c>
      <c r="E94" s="27" t="s">
        <v>62</v>
      </c>
      <c r="F94" s="96">
        <v>4110</v>
      </c>
      <c r="G94" s="50" t="s">
        <v>62</v>
      </c>
      <c r="H94" s="57" t="s">
        <v>62</v>
      </c>
    </row>
    <row r="95" spans="2:8" ht="69.599999999999994" customHeight="1" x14ac:dyDescent="0.3">
      <c r="B95" s="622" t="s">
        <v>928</v>
      </c>
      <c r="C95" s="53" t="s">
        <v>4041</v>
      </c>
      <c r="D95" s="96">
        <v>825</v>
      </c>
      <c r="E95" s="27" t="s">
        <v>62</v>
      </c>
      <c r="F95" s="96">
        <v>8250</v>
      </c>
      <c r="G95" s="50" t="s">
        <v>62</v>
      </c>
      <c r="H95" s="57" t="s">
        <v>62</v>
      </c>
    </row>
    <row r="96" spans="2:8" ht="68.400000000000006" customHeight="1" x14ac:dyDescent="0.3">
      <c r="B96" s="622" t="s">
        <v>2298</v>
      </c>
      <c r="C96" s="53" t="s">
        <v>4039</v>
      </c>
      <c r="D96" s="96">
        <v>825</v>
      </c>
      <c r="E96" s="27" t="s">
        <v>62</v>
      </c>
      <c r="F96" s="96">
        <v>8250</v>
      </c>
      <c r="G96" s="50" t="s">
        <v>62</v>
      </c>
      <c r="H96" s="57" t="s">
        <v>62</v>
      </c>
    </row>
    <row r="97" spans="2:8" ht="39.6" x14ac:dyDescent="0.3">
      <c r="B97" s="622" t="s">
        <v>2299</v>
      </c>
      <c r="C97" s="53" t="s">
        <v>4040</v>
      </c>
      <c r="D97" s="27" t="s">
        <v>62</v>
      </c>
      <c r="E97" s="27" t="s">
        <v>62</v>
      </c>
      <c r="F97" s="96">
        <v>13730</v>
      </c>
      <c r="G97" s="50" t="s">
        <v>62</v>
      </c>
      <c r="H97" s="57" t="s">
        <v>62</v>
      </c>
    </row>
    <row r="98" spans="2:8" ht="39.6" x14ac:dyDescent="0.3">
      <c r="B98" s="622" t="s">
        <v>2300</v>
      </c>
      <c r="C98" s="53" t="s">
        <v>4204</v>
      </c>
      <c r="D98" s="27" t="s">
        <v>62</v>
      </c>
      <c r="E98" s="27" t="s">
        <v>62</v>
      </c>
      <c r="F98" s="96">
        <v>13730</v>
      </c>
      <c r="G98" s="50" t="s">
        <v>62</v>
      </c>
      <c r="H98" s="57" t="s">
        <v>62</v>
      </c>
    </row>
    <row r="99" spans="2:8" ht="39.6" x14ac:dyDescent="0.3">
      <c r="B99" s="622" t="s">
        <v>2301</v>
      </c>
      <c r="C99" s="53" t="s">
        <v>4203</v>
      </c>
      <c r="D99" s="27" t="s">
        <v>62</v>
      </c>
      <c r="E99" s="27" t="s">
        <v>62</v>
      </c>
      <c r="F99" s="96">
        <v>13730</v>
      </c>
      <c r="G99" s="50" t="s">
        <v>62</v>
      </c>
      <c r="H99" s="57" t="s">
        <v>62</v>
      </c>
    </row>
    <row r="100" spans="2:8" ht="39.6" x14ac:dyDescent="0.3">
      <c r="B100" s="622" t="s">
        <v>2302</v>
      </c>
      <c r="C100" s="53" t="s">
        <v>4202</v>
      </c>
      <c r="D100" s="27" t="s">
        <v>62</v>
      </c>
      <c r="E100" s="27" t="s">
        <v>62</v>
      </c>
      <c r="F100" s="96">
        <v>13730</v>
      </c>
      <c r="G100" s="50" t="s">
        <v>62</v>
      </c>
      <c r="H100" s="57" t="s">
        <v>62</v>
      </c>
    </row>
    <row r="101" spans="2:8" ht="42.75" customHeight="1" x14ac:dyDescent="0.3">
      <c r="B101" s="622" t="s">
        <v>972</v>
      </c>
      <c r="C101" s="53" t="s">
        <v>2303</v>
      </c>
      <c r="D101" s="27" t="s">
        <v>62</v>
      </c>
      <c r="E101" s="27" t="s">
        <v>62</v>
      </c>
      <c r="F101" s="96">
        <v>13730</v>
      </c>
      <c r="G101" s="50" t="s">
        <v>62</v>
      </c>
      <c r="H101" s="1038">
        <v>3</v>
      </c>
    </row>
    <row r="102" spans="2:8" ht="41.25" customHeight="1" x14ac:dyDescent="0.3">
      <c r="B102" s="622" t="s">
        <v>975</v>
      </c>
      <c r="C102" s="53" t="s">
        <v>2304</v>
      </c>
      <c r="D102" s="27" t="s">
        <v>62</v>
      </c>
      <c r="E102" s="27" t="s">
        <v>62</v>
      </c>
      <c r="F102" s="96">
        <v>13730</v>
      </c>
      <c r="G102" s="50" t="s">
        <v>62</v>
      </c>
      <c r="H102" s="1038" t="s">
        <v>62</v>
      </c>
    </row>
    <row r="103" spans="2:8" x14ac:dyDescent="0.3">
      <c r="B103" s="622" t="s">
        <v>887</v>
      </c>
      <c r="C103" s="52" t="s">
        <v>2305</v>
      </c>
      <c r="D103" s="96">
        <v>825</v>
      </c>
      <c r="E103" s="27" t="s">
        <v>62</v>
      </c>
      <c r="F103" s="96">
        <v>8250</v>
      </c>
      <c r="G103" s="50" t="s">
        <v>62</v>
      </c>
      <c r="H103" s="57" t="s">
        <v>62</v>
      </c>
    </row>
    <row r="104" spans="2:8" x14ac:dyDescent="0.3">
      <c r="B104" s="622" t="s">
        <v>2306</v>
      </c>
      <c r="C104" s="53" t="s">
        <v>2307</v>
      </c>
      <c r="D104" s="96">
        <v>825</v>
      </c>
      <c r="E104" s="27" t="s">
        <v>62</v>
      </c>
      <c r="F104" s="96">
        <v>8250</v>
      </c>
      <c r="G104" s="50" t="s">
        <v>62</v>
      </c>
      <c r="H104" s="57" t="s">
        <v>62</v>
      </c>
    </row>
    <row r="105" spans="2:8" x14ac:dyDescent="0.3">
      <c r="B105" s="622" t="s">
        <v>2308</v>
      </c>
      <c r="C105" s="52" t="s">
        <v>2309</v>
      </c>
      <c r="D105" s="96">
        <v>825</v>
      </c>
      <c r="E105" s="27" t="s">
        <v>62</v>
      </c>
      <c r="F105" s="96">
        <v>8250</v>
      </c>
      <c r="G105" s="50" t="s">
        <v>62</v>
      </c>
      <c r="H105" s="1038">
        <v>3</v>
      </c>
    </row>
    <row r="106" spans="2:8" x14ac:dyDescent="0.3">
      <c r="B106" s="622" t="s">
        <v>982</v>
      </c>
      <c r="C106" s="52" t="s">
        <v>2310</v>
      </c>
      <c r="D106" s="96">
        <v>825</v>
      </c>
      <c r="E106" s="27" t="s">
        <v>62</v>
      </c>
      <c r="F106" s="96">
        <v>8250</v>
      </c>
      <c r="G106" s="50" t="s">
        <v>62</v>
      </c>
      <c r="H106" s="1038">
        <v>4</v>
      </c>
    </row>
    <row r="107" spans="2:8" x14ac:dyDescent="0.3">
      <c r="B107" s="622" t="s">
        <v>984</v>
      </c>
      <c r="C107" s="52" t="s">
        <v>2311</v>
      </c>
      <c r="D107" s="96">
        <v>411</v>
      </c>
      <c r="E107" s="27" t="s">
        <v>62</v>
      </c>
      <c r="F107" s="96">
        <v>4110</v>
      </c>
      <c r="G107" s="50" t="s">
        <v>62</v>
      </c>
      <c r="H107" s="55" t="s">
        <v>62</v>
      </c>
    </row>
    <row r="108" spans="2:8" ht="26.4" x14ac:dyDescent="0.3">
      <c r="B108" s="622" t="s">
        <v>2312</v>
      </c>
      <c r="C108" s="53" t="s">
        <v>4201</v>
      </c>
      <c r="D108" s="27" t="s">
        <v>62</v>
      </c>
      <c r="E108" s="27" t="s">
        <v>62</v>
      </c>
      <c r="F108" s="96">
        <v>13730</v>
      </c>
      <c r="G108" s="50" t="s">
        <v>62</v>
      </c>
      <c r="H108" s="55" t="s">
        <v>62</v>
      </c>
    </row>
    <row r="109" spans="2:8" s="640" customFormat="1" ht="20.100000000000001" customHeight="1" x14ac:dyDescent="0.3">
      <c r="B109" s="937" t="s">
        <v>3998</v>
      </c>
      <c r="C109" s="938"/>
      <c r="D109" s="938"/>
      <c r="E109" s="938"/>
      <c r="F109" s="938"/>
      <c r="G109" s="938"/>
      <c r="H109" s="939"/>
    </row>
    <row r="110" spans="2:8" x14ac:dyDescent="0.3">
      <c r="B110" s="622" t="s">
        <v>2313</v>
      </c>
      <c r="C110" s="52" t="s">
        <v>2314</v>
      </c>
      <c r="D110" s="27" t="s">
        <v>62</v>
      </c>
      <c r="E110" s="27" t="s">
        <v>62</v>
      </c>
      <c r="F110" s="96">
        <v>8250</v>
      </c>
      <c r="G110" s="50" t="s">
        <v>62</v>
      </c>
      <c r="H110" s="1038">
        <v>3</v>
      </c>
    </row>
    <row r="111" spans="2:8" ht="52.8" x14ac:dyDescent="0.3">
      <c r="B111" s="941" t="s">
        <v>2315</v>
      </c>
      <c r="C111" s="670" t="s">
        <v>2316</v>
      </c>
      <c r="D111" s="667"/>
      <c r="E111" s="657"/>
      <c r="F111" s="667"/>
      <c r="G111" s="668"/>
      <c r="H111" s="1038">
        <v>3</v>
      </c>
    </row>
    <row r="112" spans="2:8" x14ac:dyDescent="0.3">
      <c r="B112" s="941"/>
      <c r="C112" s="671" t="s">
        <v>2270</v>
      </c>
      <c r="D112" s="96">
        <v>547</v>
      </c>
      <c r="E112" s="27" t="s">
        <v>62</v>
      </c>
      <c r="F112" s="96">
        <v>5470</v>
      </c>
      <c r="G112" s="50" t="s">
        <v>62</v>
      </c>
      <c r="H112" s="1038" t="s">
        <v>62</v>
      </c>
    </row>
    <row r="113" spans="2:8" x14ac:dyDescent="0.3">
      <c r="B113" s="941"/>
      <c r="C113" s="671" t="s">
        <v>2271</v>
      </c>
      <c r="D113" s="96">
        <v>825</v>
      </c>
      <c r="E113" s="27" t="s">
        <v>62</v>
      </c>
      <c r="F113" s="96">
        <v>8250</v>
      </c>
      <c r="G113" s="50" t="s">
        <v>62</v>
      </c>
      <c r="H113" s="1038" t="s">
        <v>62</v>
      </c>
    </row>
    <row r="114" spans="2:8" x14ac:dyDescent="0.3">
      <c r="B114" s="941"/>
      <c r="C114" s="671" t="s">
        <v>2272</v>
      </c>
      <c r="D114" s="96">
        <v>1373</v>
      </c>
      <c r="E114" s="27" t="s">
        <v>62</v>
      </c>
      <c r="F114" s="96">
        <v>13730</v>
      </c>
      <c r="G114" s="50" t="s">
        <v>62</v>
      </c>
      <c r="H114" s="1038">
        <v>3</v>
      </c>
    </row>
    <row r="115" spans="2:8" x14ac:dyDescent="0.3">
      <c r="B115" s="941"/>
      <c r="C115" s="671" t="s">
        <v>2317</v>
      </c>
      <c r="D115" s="27" t="s">
        <v>62</v>
      </c>
      <c r="E115" s="27" t="s">
        <v>62</v>
      </c>
      <c r="F115" s="96">
        <v>20590</v>
      </c>
      <c r="G115" s="50" t="s">
        <v>62</v>
      </c>
      <c r="H115" s="1038">
        <v>4</v>
      </c>
    </row>
    <row r="116" spans="2:8" ht="26.4" x14ac:dyDescent="0.3">
      <c r="B116" s="941"/>
      <c r="C116" s="660" t="s">
        <v>2233</v>
      </c>
      <c r="D116" s="32" t="s">
        <v>2273</v>
      </c>
      <c r="E116" s="27" t="s">
        <v>62</v>
      </c>
      <c r="F116" s="32" t="s">
        <v>2273</v>
      </c>
      <c r="G116" s="50" t="s">
        <v>62</v>
      </c>
      <c r="H116" s="1038" t="s">
        <v>62</v>
      </c>
    </row>
    <row r="117" spans="2:8" ht="52.8" x14ac:dyDescent="0.3">
      <c r="B117" s="940" t="s">
        <v>2318</v>
      </c>
      <c r="C117" s="670" t="s">
        <v>2319</v>
      </c>
      <c r="D117" s="667"/>
      <c r="E117" s="657"/>
      <c r="F117" s="667"/>
      <c r="G117" s="668"/>
      <c r="H117" s="1038">
        <v>3</v>
      </c>
    </row>
    <row r="118" spans="2:8" x14ac:dyDescent="0.3">
      <c r="B118" s="940"/>
      <c r="C118" s="671" t="s">
        <v>2270</v>
      </c>
      <c r="D118" s="96">
        <v>547</v>
      </c>
      <c r="E118" s="27" t="s">
        <v>62</v>
      </c>
      <c r="F118" s="96">
        <v>5470</v>
      </c>
      <c r="G118" s="50" t="s">
        <v>62</v>
      </c>
      <c r="H118" s="1038" t="s">
        <v>62</v>
      </c>
    </row>
    <row r="119" spans="2:8" x14ac:dyDescent="0.3">
      <c r="B119" s="940"/>
      <c r="C119" s="671" t="s">
        <v>2271</v>
      </c>
      <c r="D119" s="96">
        <v>825</v>
      </c>
      <c r="E119" s="27" t="s">
        <v>62</v>
      </c>
      <c r="F119" s="96">
        <v>8250</v>
      </c>
      <c r="G119" s="50" t="s">
        <v>62</v>
      </c>
      <c r="H119" s="1038" t="s">
        <v>62</v>
      </c>
    </row>
    <row r="120" spans="2:8" x14ac:dyDescent="0.3">
      <c r="B120" s="940"/>
      <c r="C120" s="671" t="s">
        <v>2272</v>
      </c>
      <c r="D120" s="96">
        <v>1373</v>
      </c>
      <c r="E120" s="27" t="s">
        <v>62</v>
      </c>
      <c r="F120" s="96">
        <v>13730</v>
      </c>
      <c r="G120" s="50" t="s">
        <v>62</v>
      </c>
      <c r="H120" s="1038">
        <v>3</v>
      </c>
    </row>
    <row r="121" spans="2:8" x14ac:dyDescent="0.3">
      <c r="B121" s="940"/>
      <c r="C121" s="671" t="s">
        <v>2317</v>
      </c>
      <c r="D121" s="27" t="s">
        <v>62</v>
      </c>
      <c r="E121" s="27" t="s">
        <v>62</v>
      </c>
      <c r="F121" s="96">
        <v>20590</v>
      </c>
      <c r="G121" s="50" t="s">
        <v>62</v>
      </c>
      <c r="H121" s="1038">
        <v>4</v>
      </c>
    </row>
    <row r="122" spans="2:8" ht="26.4" x14ac:dyDescent="0.3">
      <c r="B122" s="940"/>
      <c r="C122" s="660" t="s">
        <v>2233</v>
      </c>
      <c r="D122" s="32" t="s">
        <v>2273</v>
      </c>
      <c r="E122" s="27" t="s">
        <v>62</v>
      </c>
      <c r="F122" s="32" t="s">
        <v>2273</v>
      </c>
      <c r="G122" s="50" t="s">
        <v>62</v>
      </c>
      <c r="H122" s="1038" t="s">
        <v>62</v>
      </c>
    </row>
    <row r="123" spans="2:8" ht="52.8" x14ac:dyDescent="0.3">
      <c r="B123" s="940" t="s">
        <v>2320</v>
      </c>
      <c r="C123" s="670" t="s">
        <v>2321</v>
      </c>
      <c r="D123" s="667"/>
      <c r="E123" s="657"/>
      <c r="F123" s="667"/>
      <c r="G123" s="668"/>
      <c r="H123" s="744"/>
    </row>
    <row r="124" spans="2:8" x14ac:dyDescent="0.3">
      <c r="B124" s="940"/>
      <c r="C124" s="671" t="s">
        <v>2270</v>
      </c>
      <c r="D124" s="96">
        <v>547</v>
      </c>
      <c r="E124" s="27" t="s">
        <v>62</v>
      </c>
      <c r="F124" s="96">
        <v>5470</v>
      </c>
      <c r="G124" s="50" t="s">
        <v>62</v>
      </c>
      <c r="H124" s="1038" t="s">
        <v>62</v>
      </c>
    </row>
    <row r="125" spans="2:8" x14ac:dyDescent="0.3">
      <c r="B125" s="940"/>
      <c r="C125" s="671" t="s">
        <v>2271</v>
      </c>
      <c r="D125" s="96">
        <v>825</v>
      </c>
      <c r="E125" s="27" t="s">
        <v>62</v>
      </c>
      <c r="F125" s="96">
        <v>8250</v>
      </c>
      <c r="G125" s="50" t="s">
        <v>62</v>
      </c>
      <c r="H125" s="1038" t="s">
        <v>62</v>
      </c>
    </row>
    <row r="126" spans="2:8" x14ac:dyDescent="0.3">
      <c r="B126" s="940"/>
      <c r="C126" s="671" t="s">
        <v>2272</v>
      </c>
      <c r="D126" s="96">
        <v>1373</v>
      </c>
      <c r="E126" s="27" t="s">
        <v>62</v>
      </c>
      <c r="F126" s="96">
        <v>13730</v>
      </c>
      <c r="G126" s="50" t="s">
        <v>62</v>
      </c>
      <c r="H126" s="1038">
        <v>3</v>
      </c>
    </row>
    <row r="127" spans="2:8" x14ac:dyDescent="0.3">
      <c r="B127" s="940"/>
      <c r="C127" s="671" t="s">
        <v>2317</v>
      </c>
      <c r="D127" s="1032" t="s">
        <v>62</v>
      </c>
      <c r="E127" s="27" t="s">
        <v>62</v>
      </c>
      <c r="F127" s="96">
        <v>20590</v>
      </c>
      <c r="G127" s="50" t="s">
        <v>62</v>
      </c>
      <c r="H127" s="1038">
        <v>4</v>
      </c>
    </row>
    <row r="128" spans="2:8" ht="26.4" x14ac:dyDescent="0.3">
      <c r="B128" s="940"/>
      <c r="C128" s="660" t="s">
        <v>2233</v>
      </c>
      <c r="D128" s="32" t="s">
        <v>2273</v>
      </c>
      <c r="E128" s="27" t="s">
        <v>62</v>
      </c>
      <c r="F128" s="32" t="s">
        <v>2273</v>
      </c>
      <c r="G128" s="50" t="s">
        <v>62</v>
      </c>
      <c r="H128" s="1038" t="s">
        <v>62</v>
      </c>
    </row>
    <row r="129" spans="2:8" ht="52.8" x14ac:dyDescent="0.3">
      <c r="B129" s="940" t="s">
        <v>2322</v>
      </c>
      <c r="C129" s="670" t="s">
        <v>2323</v>
      </c>
      <c r="D129" s="667"/>
      <c r="E129" s="657"/>
      <c r="F129" s="667"/>
      <c r="G129" s="668"/>
      <c r="H129" s="744"/>
    </row>
    <row r="130" spans="2:8" x14ac:dyDescent="0.3">
      <c r="B130" s="940"/>
      <c r="C130" s="671" t="s">
        <v>2270</v>
      </c>
      <c r="D130" s="96">
        <v>547</v>
      </c>
      <c r="E130" s="27" t="s">
        <v>62</v>
      </c>
      <c r="F130" s="96">
        <v>5470</v>
      </c>
      <c r="G130" s="50" t="s">
        <v>62</v>
      </c>
      <c r="H130" s="744" t="s">
        <v>62</v>
      </c>
    </row>
    <row r="131" spans="2:8" x14ac:dyDescent="0.3">
      <c r="B131" s="940"/>
      <c r="C131" s="671" t="s">
        <v>2271</v>
      </c>
      <c r="D131" s="96">
        <v>825</v>
      </c>
      <c r="E131" s="27" t="s">
        <v>62</v>
      </c>
      <c r="F131" s="96">
        <v>8250</v>
      </c>
      <c r="G131" s="50" t="s">
        <v>62</v>
      </c>
      <c r="H131" s="55" t="s">
        <v>62</v>
      </c>
    </row>
    <row r="132" spans="2:8" x14ac:dyDescent="0.3">
      <c r="B132" s="940"/>
      <c r="C132" s="671" t="s">
        <v>2272</v>
      </c>
      <c r="D132" s="96">
        <v>1373</v>
      </c>
      <c r="E132" s="27" t="s">
        <v>62</v>
      </c>
      <c r="F132" s="96">
        <v>13730</v>
      </c>
      <c r="G132" s="50" t="s">
        <v>62</v>
      </c>
      <c r="H132" s="1038">
        <v>3</v>
      </c>
    </row>
    <row r="133" spans="2:8" x14ac:dyDescent="0.3">
      <c r="B133" s="940"/>
      <c r="C133" s="671" t="s">
        <v>2317</v>
      </c>
      <c r="D133" s="1032" t="s">
        <v>62</v>
      </c>
      <c r="E133" s="27" t="s">
        <v>62</v>
      </c>
      <c r="F133" s="96">
        <v>20590</v>
      </c>
      <c r="G133" s="50" t="s">
        <v>62</v>
      </c>
      <c r="H133" s="1038">
        <v>4</v>
      </c>
    </row>
    <row r="134" spans="2:8" ht="26.4" x14ac:dyDescent="0.3">
      <c r="B134" s="940"/>
      <c r="C134" s="660" t="s">
        <v>2233</v>
      </c>
      <c r="D134" s="32" t="s">
        <v>2273</v>
      </c>
      <c r="E134" s="27" t="s">
        <v>62</v>
      </c>
      <c r="F134" s="32" t="s">
        <v>2273</v>
      </c>
      <c r="G134" s="50" t="s">
        <v>62</v>
      </c>
      <c r="H134" s="744" t="s">
        <v>62</v>
      </c>
    </row>
    <row r="135" spans="2:8" ht="39.6" x14ac:dyDescent="0.3">
      <c r="B135" s="940" t="s">
        <v>2324</v>
      </c>
      <c r="C135" s="670" t="s">
        <v>2325</v>
      </c>
      <c r="D135" s="667"/>
      <c r="E135" s="657"/>
      <c r="F135" s="667"/>
      <c r="G135" s="668"/>
      <c r="H135" s="744"/>
    </row>
    <row r="136" spans="2:8" x14ac:dyDescent="0.3">
      <c r="B136" s="940"/>
      <c r="C136" s="671" t="s">
        <v>2270</v>
      </c>
      <c r="D136" s="96">
        <v>547</v>
      </c>
      <c r="E136" s="27" t="s">
        <v>62</v>
      </c>
      <c r="F136" s="96">
        <v>5470</v>
      </c>
      <c r="G136" s="50" t="s">
        <v>62</v>
      </c>
      <c r="H136" s="744" t="s">
        <v>62</v>
      </c>
    </row>
    <row r="137" spans="2:8" x14ac:dyDescent="0.3">
      <c r="B137" s="940"/>
      <c r="C137" s="671" t="s">
        <v>2271</v>
      </c>
      <c r="D137" s="96">
        <v>825</v>
      </c>
      <c r="E137" s="27" t="s">
        <v>62</v>
      </c>
      <c r="F137" s="96">
        <v>8250</v>
      </c>
      <c r="G137" s="50" t="s">
        <v>62</v>
      </c>
      <c r="H137" s="55" t="s">
        <v>62</v>
      </c>
    </row>
    <row r="138" spans="2:8" x14ac:dyDescent="0.3">
      <c r="B138" s="940"/>
      <c r="C138" s="671" t="s">
        <v>2272</v>
      </c>
      <c r="D138" s="96">
        <v>1373</v>
      </c>
      <c r="E138" s="27" t="s">
        <v>62</v>
      </c>
      <c r="F138" s="96">
        <v>13730</v>
      </c>
      <c r="G138" s="50" t="s">
        <v>62</v>
      </c>
      <c r="H138" s="1038">
        <v>3</v>
      </c>
    </row>
    <row r="139" spans="2:8" x14ac:dyDescent="0.3">
      <c r="B139" s="940"/>
      <c r="C139" s="671" t="s">
        <v>2317</v>
      </c>
      <c r="D139" s="1032" t="s">
        <v>62</v>
      </c>
      <c r="E139" s="27" t="s">
        <v>62</v>
      </c>
      <c r="F139" s="96">
        <v>20590</v>
      </c>
      <c r="G139" s="50" t="s">
        <v>62</v>
      </c>
      <c r="H139" s="1038">
        <v>4</v>
      </c>
    </row>
    <row r="140" spans="2:8" ht="26.4" x14ac:dyDescent="0.3">
      <c r="B140" s="940"/>
      <c r="C140" s="660" t="s">
        <v>2233</v>
      </c>
      <c r="D140" s="32" t="s">
        <v>2273</v>
      </c>
      <c r="E140" s="27" t="s">
        <v>62</v>
      </c>
      <c r="F140" s="32" t="s">
        <v>2273</v>
      </c>
      <c r="G140" s="50" t="s">
        <v>62</v>
      </c>
      <c r="H140" s="55" t="s">
        <v>62</v>
      </c>
    </row>
    <row r="141" spans="2:8" ht="39.6" x14ac:dyDescent="0.3">
      <c r="B141" s="940" t="s">
        <v>2326</v>
      </c>
      <c r="C141" s="670" t="s">
        <v>2327</v>
      </c>
      <c r="D141" s="667"/>
      <c r="E141" s="657"/>
      <c r="F141" s="667"/>
      <c r="G141" s="668"/>
      <c r="H141" s="744"/>
    </row>
    <row r="142" spans="2:8" x14ac:dyDescent="0.3">
      <c r="B142" s="940"/>
      <c r="C142" s="671" t="s">
        <v>2270</v>
      </c>
      <c r="D142" s="96">
        <v>547</v>
      </c>
      <c r="E142" s="27" t="s">
        <v>62</v>
      </c>
      <c r="F142" s="96">
        <v>5470</v>
      </c>
      <c r="G142" s="50" t="s">
        <v>62</v>
      </c>
      <c r="H142" s="744" t="s">
        <v>62</v>
      </c>
    </row>
    <row r="143" spans="2:8" x14ac:dyDescent="0.3">
      <c r="B143" s="940"/>
      <c r="C143" s="671" t="s">
        <v>2271</v>
      </c>
      <c r="D143" s="96">
        <v>825</v>
      </c>
      <c r="E143" s="27" t="s">
        <v>62</v>
      </c>
      <c r="F143" s="96">
        <v>8250</v>
      </c>
      <c r="G143" s="50" t="s">
        <v>62</v>
      </c>
      <c r="H143" s="55" t="s">
        <v>62</v>
      </c>
    </row>
    <row r="144" spans="2:8" x14ac:dyDescent="0.3">
      <c r="B144" s="940"/>
      <c r="C144" s="671" t="s">
        <v>2272</v>
      </c>
      <c r="D144" s="96">
        <v>1373</v>
      </c>
      <c r="E144" s="27" t="s">
        <v>62</v>
      </c>
      <c r="F144" s="96">
        <v>13730</v>
      </c>
      <c r="G144" s="50" t="s">
        <v>62</v>
      </c>
      <c r="H144" s="1038">
        <v>3</v>
      </c>
    </row>
    <row r="145" spans="2:8" x14ac:dyDescent="0.3">
      <c r="B145" s="940"/>
      <c r="C145" s="671" t="s">
        <v>2317</v>
      </c>
      <c r="D145" s="1032" t="s">
        <v>62</v>
      </c>
      <c r="E145" s="27" t="s">
        <v>62</v>
      </c>
      <c r="F145" s="96">
        <v>20590</v>
      </c>
      <c r="G145" s="50" t="s">
        <v>62</v>
      </c>
      <c r="H145" s="1038">
        <v>4</v>
      </c>
    </row>
    <row r="146" spans="2:8" ht="26.4" x14ac:dyDescent="0.3">
      <c r="B146" s="940"/>
      <c r="C146" s="660" t="s">
        <v>2233</v>
      </c>
      <c r="D146" s="32" t="s">
        <v>2273</v>
      </c>
      <c r="E146" s="27" t="s">
        <v>62</v>
      </c>
      <c r="F146" s="32" t="s">
        <v>2273</v>
      </c>
      <c r="G146" s="50" t="s">
        <v>62</v>
      </c>
      <c r="H146" s="55" t="s">
        <v>62</v>
      </c>
    </row>
    <row r="147" spans="2:8" ht="66" x14ac:dyDescent="0.3">
      <c r="B147" s="940" t="s">
        <v>2328</v>
      </c>
      <c r="C147" s="670" t="s">
        <v>2329</v>
      </c>
      <c r="D147" s="667"/>
      <c r="E147" s="657"/>
      <c r="F147" s="667"/>
      <c r="G147" s="668"/>
      <c r="H147" s="55"/>
    </row>
    <row r="148" spans="2:8" x14ac:dyDescent="0.3">
      <c r="B148" s="940"/>
      <c r="C148" s="671" t="s">
        <v>2270</v>
      </c>
      <c r="D148" s="96">
        <v>547</v>
      </c>
      <c r="E148" s="27" t="s">
        <v>62</v>
      </c>
      <c r="F148" s="96">
        <v>5470</v>
      </c>
      <c r="G148" s="50" t="s">
        <v>62</v>
      </c>
      <c r="H148" s="55" t="s">
        <v>62</v>
      </c>
    </row>
    <row r="149" spans="2:8" x14ac:dyDescent="0.3">
      <c r="B149" s="940"/>
      <c r="C149" s="671" t="s">
        <v>2271</v>
      </c>
      <c r="D149" s="96">
        <v>825</v>
      </c>
      <c r="E149" s="27" t="s">
        <v>62</v>
      </c>
      <c r="F149" s="96">
        <v>8250</v>
      </c>
      <c r="G149" s="50" t="s">
        <v>62</v>
      </c>
      <c r="H149" s="55" t="s">
        <v>62</v>
      </c>
    </row>
    <row r="150" spans="2:8" x14ac:dyDescent="0.3">
      <c r="B150" s="940"/>
      <c r="C150" s="671" t="s">
        <v>2272</v>
      </c>
      <c r="D150" s="96">
        <v>1373</v>
      </c>
      <c r="E150" s="27" t="s">
        <v>62</v>
      </c>
      <c r="F150" s="96">
        <v>13730</v>
      </c>
      <c r="G150" s="50" t="s">
        <v>62</v>
      </c>
      <c r="H150" s="1038">
        <v>3</v>
      </c>
    </row>
    <row r="151" spans="2:8" x14ac:dyDescent="0.3">
      <c r="B151" s="940"/>
      <c r="C151" s="671" t="s">
        <v>2317</v>
      </c>
      <c r="D151" s="1032" t="s">
        <v>62</v>
      </c>
      <c r="E151" s="27" t="s">
        <v>62</v>
      </c>
      <c r="F151" s="96">
        <v>20590</v>
      </c>
      <c r="G151" s="50" t="s">
        <v>62</v>
      </c>
      <c r="H151" s="1038">
        <v>4</v>
      </c>
    </row>
    <row r="152" spans="2:8" ht="30" customHeight="1" x14ac:dyDescent="0.3">
      <c r="B152" s="940"/>
      <c r="C152" s="660" t="s">
        <v>2233</v>
      </c>
      <c r="D152" s="32" t="s">
        <v>2273</v>
      </c>
      <c r="E152" s="27" t="s">
        <v>62</v>
      </c>
      <c r="F152" s="32" t="s">
        <v>2273</v>
      </c>
      <c r="G152" s="50" t="s">
        <v>62</v>
      </c>
      <c r="H152" s="55" t="s">
        <v>62</v>
      </c>
    </row>
    <row r="153" spans="2:8" ht="52.8" x14ac:dyDescent="0.3">
      <c r="B153" s="940" t="s">
        <v>2330</v>
      </c>
      <c r="C153" s="670" t="s">
        <v>2331</v>
      </c>
      <c r="D153" s="667"/>
      <c r="E153" s="657"/>
      <c r="F153" s="667"/>
      <c r="G153" s="668"/>
      <c r="H153" s="744"/>
    </row>
    <row r="154" spans="2:8" x14ac:dyDescent="0.3">
      <c r="B154" s="940"/>
      <c r="C154" s="671" t="s">
        <v>2270</v>
      </c>
      <c r="D154" s="96">
        <v>547</v>
      </c>
      <c r="E154" s="27" t="s">
        <v>62</v>
      </c>
      <c r="F154" s="96">
        <v>5470</v>
      </c>
      <c r="G154" s="50" t="s">
        <v>62</v>
      </c>
      <c r="H154" s="55" t="s">
        <v>62</v>
      </c>
    </row>
    <row r="155" spans="2:8" x14ac:dyDescent="0.3">
      <c r="B155" s="940"/>
      <c r="C155" s="671" t="s">
        <v>2271</v>
      </c>
      <c r="D155" s="96">
        <v>825</v>
      </c>
      <c r="E155" s="27" t="s">
        <v>62</v>
      </c>
      <c r="F155" s="96">
        <v>8250</v>
      </c>
      <c r="G155" s="50" t="s">
        <v>62</v>
      </c>
      <c r="H155" s="55" t="s">
        <v>62</v>
      </c>
    </row>
    <row r="156" spans="2:8" x14ac:dyDescent="0.3">
      <c r="B156" s="940"/>
      <c r="C156" s="671" t="s">
        <v>2272</v>
      </c>
      <c r="D156" s="96">
        <v>1373</v>
      </c>
      <c r="E156" s="27" t="s">
        <v>62</v>
      </c>
      <c r="F156" s="96">
        <v>13730</v>
      </c>
      <c r="G156" s="50" t="s">
        <v>62</v>
      </c>
      <c r="H156" s="1038">
        <v>3</v>
      </c>
    </row>
    <row r="157" spans="2:8" x14ac:dyDescent="0.3">
      <c r="B157" s="940"/>
      <c r="C157" s="671" t="s">
        <v>2317</v>
      </c>
      <c r="D157" s="1032" t="s">
        <v>62</v>
      </c>
      <c r="E157" s="27" t="s">
        <v>62</v>
      </c>
      <c r="F157" s="96">
        <v>20590</v>
      </c>
      <c r="G157" s="50" t="s">
        <v>62</v>
      </c>
      <c r="H157" s="1038">
        <v>4</v>
      </c>
    </row>
    <row r="158" spans="2:8" ht="29.25" customHeight="1" x14ac:dyDescent="0.3">
      <c r="B158" s="940"/>
      <c r="C158" s="660" t="s">
        <v>2233</v>
      </c>
      <c r="D158" s="32" t="s">
        <v>2273</v>
      </c>
      <c r="E158" s="27" t="s">
        <v>62</v>
      </c>
      <c r="F158" s="32" t="s">
        <v>2273</v>
      </c>
      <c r="G158" s="50" t="s">
        <v>62</v>
      </c>
      <c r="H158" s="55" t="s">
        <v>62</v>
      </c>
    </row>
    <row r="159" spans="2:8" ht="79.2" x14ac:dyDescent="0.3">
      <c r="B159" s="940" t="s">
        <v>2332</v>
      </c>
      <c r="C159" s="670" t="s">
        <v>2333</v>
      </c>
      <c r="D159" s="667"/>
      <c r="E159" s="657"/>
      <c r="F159" s="667"/>
      <c r="G159" s="668"/>
      <c r="H159" s="744"/>
    </row>
    <row r="160" spans="2:8" x14ac:dyDescent="0.3">
      <c r="B160" s="940"/>
      <c r="C160" s="671" t="s">
        <v>2270</v>
      </c>
      <c r="D160" s="96">
        <v>547</v>
      </c>
      <c r="E160" s="27" t="s">
        <v>62</v>
      </c>
      <c r="F160" s="96">
        <v>5470</v>
      </c>
      <c r="G160" s="50" t="s">
        <v>62</v>
      </c>
      <c r="H160" s="1038">
        <v>4</v>
      </c>
    </row>
    <row r="161" spans="2:8" x14ac:dyDescent="0.3">
      <c r="B161" s="940"/>
      <c r="C161" s="671" t="s">
        <v>2271</v>
      </c>
      <c r="D161" s="96">
        <v>825</v>
      </c>
      <c r="E161" s="27" t="s">
        <v>62</v>
      </c>
      <c r="F161" s="96">
        <v>8250</v>
      </c>
      <c r="G161" s="50" t="s">
        <v>62</v>
      </c>
      <c r="H161" s="1038" t="s">
        <v>62</v>
      </c>
    </row>
    <row r="162" spans="2:8" x14ac:dyDescent="0.3">
      <c r="B162" s="940"/>
      <c r="C162" s="671" t="s">
        <v>2272</v>
      </c>
      <c r="D162" s="27" t="s">
        <v>62</v>
      </c>
      <c r="E162" s="27" t="s">
        <v>62</v>
      </c>
      <c r="F162" s="96">
        <v>13730</v>
      </c>
      <c r="G162" s="50" t="s">
        <v>62</v>
      </c>
      <c r="H162" s="1038">
        <v>3</v>
      </c>
    </row>
    <row r="163" spans="2:8" x14ac:dyDescent="0.3">
      <c r="B163" s="940"/>
      <c r="C163" s="671" t="s">
        <v>2317</v>
      </c>
      <c r="D163" s="27" t="s">
        <v>62</v>
      </c>
      <c r="E163" s="27" t="s">
        <v>62</v>
      </c>
      <c r="F163" s="96">
        <v>20590</v>
      </c>
      <c r="G163" s="50" t="s">
        <v>62</v>
      </c>
      <c r="H163" s="1038">
        <v>4</v>
      </c>
    </row>
    <row r="164" spans="2:8" ht="29.25" customHeight="1" x14ac:dyDescent="0.3">
      <c r="B164" s="940"/>
      <c r="C164" s="660" t="s">
        <v>2233</v>
      </c>
      <c r="D164" s="32" t="s">
        <v>2273</v>
      </c>
      <c r="E164" s="27" t="s">
        <v>62</v>
      </c>
      <c r="F164" s="32" t="s">
        <v>2273</v>
      </c>
      <c r="G164" s="50" t="s">
        <v>62</v>
      </c>
      <c r="H164" s="55" t="s">
        <v>62</v>
      </c>
    </row>
    <row r="165" spans="2:8" ht="84" customHeight="1" x14ac:dyDescent="0.3">
      <c r="B165" s="940" t="s">
        <v>1208</v>
      </c>
      <c r="C165" s="670" t="s">
        <v>2334</v>
      </c>
      <c r="D165" s="667"/>
      <c r="E165" s="657"/>
      <c r="F165" s="667"/>
      <c r="G165" s="668"/>
      <c r="H165" s="55"/>
    </row>
    <row r="166" spans="2:8" x14ac:dyDescent="0.3">
      <c r="B166" s="940"/>
      <c r="C166" s="671" t="s">
        <v>2270</v>
      </c>
      <c r="D166" s="96">
        <v>547</v>
      </c>
      <c r="E166" s="27" t="s">
        <v>62</v>
      </c>
      <c r="F166" s="96">
        <v>5470</v>
      </c>
      <c r="G166" s="50" t="s">
        <v>62</v>
      </c>
      <c r="H166" s="57" t="s">
        <v>62</v>
      </c>
    </row>
    <row r="167" spans="2:8" x14ac:dyDescent="0.3">
      <c r="B167" s="940"/>
      <c r="C167" s="671" t="s">
        <v>2271</v>
      </c>
      <c r="D167" s="96">
        <v>825</v>
      </c>
      <c r="E167" s="27" t="s">
        <v>62</v>
      </c>
      <c r="F167" s="96">
        <v>8250</v>
      </c>
      <c r="G167" s="50" t="s">
        <v>62</v>
      </c>
      <c r="H167" s="57" t="s">
        <v>62</v>
      </c>
    </row>
    <row r="168" spans="2:8" x14ac:dyDescent="0.3">
      <c r="B168" s="940"/>
      <c r="C168" s="671" t="s">
        <v>2272</v>
      </c>
      <c r="D168" s="27" t="s">
        <v>62</v>
      </c>
      <c r="E168" s="27" t="s">
        <v>62</v>
      </c>
      <c r="F168" s="96">
        <v>13730</v>
      </c>
      <c r="G168" s="50" t="s">
        <v>62</v>
      </c>
      <c r="H168" s="1038">
        <v>3</v>
      </c>
    </row>
    <row r="169" spans="2:8" x14ac:dyDescent="0.3">
      <c r="B169" s="940"/>
      <c r="C169" s="671" t="s">
        <v>2317</v>
      </c>
      <c r="D169" s="27" t="s">
        <v>62</v>
      </c>
      <c r="E169" s="27" t="s">
        <v>62</v>
      </c>
      <c r="F169" s="96">
        <v>20590</v>
      </c>
      <c r="G169" s="50" t="s">
        <v>62</v>
      </c>
      <c r="H169" s="1038">
        <v>4</v>
      </c>
    </row>
    <row r="170" spans="2:8" ht="27.75" customHeight="1" x14ac:dyDescent="0.3">
      <c r="B170" s="940"/>
      <c r="C170" s="660" t="s">
        <v>2233</v>
      </c>
      <c r="D170" s="32" t="s">
        <v>2273</v>
      </c>
      <c r="E170" s="27" t="s">
        <v>62</v>
      </c>
      <c r="F170" s="32" t="s">
        <v>2273</v>
      </c>
      <c r="G170" s="50" t="s">
        <v>62</v>
      </c>
      <c r="H170" s="57" t="s">
        <v>62</v>
      </c>
    </row>
    <row r="171" spans="2:8" ht="26.4" x14ac:dyDescent="0.3">
      <c r="B171" s="622" t="s">
        <v>2335</v>
      </c>
      <c r="C171" s="53" t="s">
        <v>4199</v>
      </c>
      <c r="D171" s="96">
        <v>547</v>
      </c>
      <c r="E171" s="27" t="s">
        <v>62</v>
      </c>
      <c r="F171" s="96">
        <v>5470</v>
      </c>
      <c r="G171" s="50" t="s">
        <v>62</v>
      </c>
      <c r="H171" s="57" t="s">
        <v>62</v>
      </c>
    </row>
    <row r="172" spans="2:8" ht="26.4" x14ac:dyDescent="0.3">
      <c r="B172" s="622" t="s">
        <v>2336</v>
      </c>
      <c r="C172" s="53" t="s">
        <v>4200</v>
      </c>
      <c r="D172" s="27" t="s">
        <v>62</v>
      </c>
      <c r="E172" s="27" t="s">
        <v>62</v>
      </c>
      <c r="F172" s="96">
        <v>8250</v>
      </c>
      <c r="G172" s="50" t="s">
        <v>62</v>
      </c>
      <c r="H172" s="57" t="s">
        <v>62</v>
      </c>
    </row>
    <row r="173" spans="2:8" x14ac:dyDescent="0.3">
      <c r="B173" s="622" t="s">
        <v>2337</v>
      </c>
      <c r="C173" s="52" t="s">
        <v>2250</v>
      </c>
      <c r="D173" s="96">
        <v>825</v>
      </c>
      <c r="E173" s="27" t="s">
        <v>62</v>
      </c>
      <c r="F173" s="96">
        <v>8250</v>
      </c>
      <c r="G173" s="50" t="s">
        <v>62</v>
      </c>
      <c r="H173" s="57" t="s">
        <v>62</v>
      </c>
    </row>
    <row r="174" spans="2:8" x14ac:dyDescent="0.3">
      <c r="B174" s="622" t="s">
        <v>2338</v>
      </c>
      <c r="C174" s="52" t="s">
        <v>2339</v>
      </c>
      <c r="D174" s="27" t="s">
        <v>62</v>
      </c>
      <c r="E174" s="27" t="s">
        <v>62</v>
      </c>
      <c r="F174" s="96">
        <v>5470</v>
      </c>
      <c r="G174" s="50" t="s">
        <v>62</v>
      </c>
      <c r="H174" s="57" t="s">
        <v>62</v>
      </c>
    </row>
    <row r="175" spans="2:8" x14ac:dyDescent="0.3">
      <c r="B175" s="622" t="s">
        <v>2340</v>
      </c>
      <c r="C175" s="53" t="s">
        <v>4198</v>
      </c>
      <c r="D175" s="96">
        <v>825</v>
      </c>
      <c r="E175" s="27" t="s">
        <v>62</v>
      </c>
      <c r="F175" s="96">
        <v>8250</v>
      </c>
      <c r="G175" s="50" t="s">
        <v>62</v>
      </c>
      <c r="H175" s="57" t="s">
        <v>62</v>
      </c>
    </row>
    <row r="176" spans="2:8" ht="26.4" x14ac:dyDescent="0.3">
      <c r="B176" s="622" t="s">
        <v>2341</v>
      </c>
      <c r="C176" s="53" t="s">
        <v>4197</v>
      </c>
      <c r="D176" s="96">
        <v>411</v>
      </c>
      <c r="E176" s="27" t="s">
        <v>62</v>
      </c>
      <c r="F176" s="96">
        <v>4110</v>
      </c>
      <c r="G176" s="50" t="s">
        <v>62</v>
      </c>
      <c r="H176" s="57" t="s">
        <v>62</v>
      </c>
    </row>
    <row r="177" spans="2:8" ht="39.6" x14ac:dyDescent="0.3">
      <c r="B177" s="622" t="s">
        <v>2342</v>
      </c>
      <c r="C177" s="53" t="s">
        <v>4030</v>
      </c>
      <c r="D177" s="96">
        <v>411</v>
      </c>
      <c r="E177" s="27" t="s">
        <v>62</v>
      </c>
      <c r="F177" s="96">
        <v>4110</v>
      </c>
      <c r="G177" s="50" t="s">
        <v>62</v>
      </c>
      <c r="H177" s="57" t="s">
        <v>62</v>
      </c>
    </row>
    <row r="178" spans="2:8" ht="39.6" x14ac:dyDescent="0.3">
      <c r="B178" s="622" t="s">
        <v>815</v>
      </c>
      <c r="C178" s="53" t="s">
        <v>4196</v>
      </c>
      <c r="D178" s="96">
        <v>411</v>
      </c>
      <c r="E178" s="27" t="s">
        <v>62</v>
      </c>
      <c r="F178" s="96">
        <v>4110</v>
      </c>
      <c r="G178" s="50" t="s">
        <v>62</v>
      </c>
      <c r="H178" s="57" t="s">
        <v>62</v>
      </c>
    </row>
    <row r="179" spans="2:8" ht="132" x14ac:dyDescent="0.3">
      <c r="B179" s="622" t="s">
        <v>2343</v>
      </c>
      <c r="C179" s="53" t="s">
        <v>4195</v>
      </c>
      <c r="D179" s="96">
        <v>547</v>
      </c>
      <c r="E179" s="27" t="s">
        <v>62</v>
      </c>
      <c r="F179" s="96">
        <v>5470</v>
      </c>
      <c r="G179" s="50" t="s">
        <v>62</v>
      </c>
      <c r="H179" s="57" t="s">
        <v>62</v>
      </c>
    </row>
    <row r="180" spans="2:8" ht="39.6" x14ac:dyDescent="0.3">
      <c r="B180" s="622" t="s">
        <v>2344</v>
      </c>
      <c r="C180" s="53" t="s">
        <v>4194</v>
      </c>
      <c r="D180" s="96">
        <v>411</v>
      </c>
      <c r="E180" s="27" t="s">
        <v>62</v>
      </c>
      <c r="F180" s="96">
        <v>4110</v>
      </c>
      <c r="G180" s="50" t="s">
        <v>62</v>
      </c>
      <c r="H180" s="57" t="s">
        <v>62</v>
      </c>
    </row>
    <row r="181" spans="2:8" ht="105.6" x14ac:dyDescent="0.3">
      <c r="B181" s="622" t="s">
        <v>2345</v>
      </c>
      <c r="C181" s="53" t="s">
        <v>4193</v>
      </c>
      <c r="D181" s="96">
        <v>825</v>
      </c>
      <c r="E181" s="27" t="s">
        <v>62</v>
      </c>
      <c r="F181" s="96">
        <v>8250</v>
      </c>
      <c r="G181" s="50" t="s">
        <v>62</v>
      </c>
      <c r="H181" s="57" t="s">
        <v>62</v>
      </c>
    </row>
    <row r="182" spans="2:8" ht="26.4" x14ac:dyDescent="0.3">
      <c r="B182" s="622" t="s">
        <v>147</v>
      </c>
      <c r="C182" s="53" t="s">
        <v>4192</v>
      </c>
      <c r="D182" s="96">
        <v>206</v>
      </c>
      <c r="E182" s="27" t="s">
        <v>62</v>
      </c>
      <c r="F182" s="96">
        <v>2060</v>
      </c>
      <c r="G182" s="50" t="s">
        <v>62</v>
      </c>
      <c r="H182" s="57" t="s">
        <v>62</v>
      </c>
    </row>
    <row r="183" spans="2:8" ht="26.4" x14ac:dyDescent="0.3">
      <c r="B183" s="622" t="s">
        <v>1039</v>
      </c>
      <c r="C183" s="53" t="s">
        <v>4191</v>
      </c>
      <c r="D183" s="96">
        <v>825</v>
      </c>
      <c r="E183" s="27" t="s">
        <v>62</v>
      </c>
      <c r="F183" s="96">
        <v>8250</v>
      </c>
      <c r="G183" s="50" t="s">
        <v>62</v>
      </c>
      <c r="H183" s="57" t="s">
        <v>62</v>
      </c>
    </row>
    <row r="184" spans="2:8" ht="39.6" x14ac:dyDescent="0.3">
      <c r="B184" s="622" t="s">
        <v>840</v>
      </c>
      <c r="C184" s="53" t="s">
        <v>4190</v>
      </c>
      <c r="D184" s="96">
        <v>206</v>
      </c>
      <c r="E184" s="27" t="s">
        <v>62</v>
      </c>
      <c r="F184" s="96">
        <v>2060</v>
      </c>
      <c r="G184" s="50" t="s">
        <v>62</v>
      </c>
      <c r="H184" s="57" t="s">
        <v>62</v>
      </c>
    </row>
    <row r="185" spans="2:8" x14ac:dyDescent="0.3">
      <c r="B185" s="622">
        <v>299</v>
      </c>
      <c r="C185" s="52" t="s">
        <v>2346</v>
      </c>
      <c r="D185" s="96">
        <v>411</v>
      </c>
      <c r="E185" s="27" t="s">
        <v>62</v>
      </c>
      <c r="F185" s="96">
        <v>4110</v>
      </c>
      <c r="G185" s="50" t="s">
        <v>62</v>
      </c>
      <c r="H185" s="57" t="s">
        <v>62</v>
      </c>
    </row>
    <row r="186" spans="2:8" x14ac:dyDescent="0.3">
      <c r="B186" s="622">
        <v>301</v>
      </c>
      <c r="C186" s="52" t="s">
        <v>2347</v>
      </c>
      <c r="D186" s="96">
        <v>206</v>
      </c>
      <c r="E186" s="27" t="s">
        <v>62</v>
      </c>
      <c r="F186" s="96">
        <v>2060</v>
      </c>
      <c r="G186" s="50" t="s">
        <v>62</v>
      </c>
      <c r="H186" s="57" t="s">
        <v>62</v>
      </c>
    </row>
    <row r="187" spans="2:8" x14ac:dyDescent="0.3">
      <c r="B187" s="622">
        <v>302</v>
      </c>
      <c r="C187" s="53" t="s">
        <v>4189</v>
      </c>
      <c r="D187" s="96">
        <v>206</v>
      </c>
      <c r="E187" s="27" t="s">
        <v>62</v>
      </c>
      <c r="F187" s="96">
        <v>2060</v>
      </c>
      <c r="G187" s="50" t="s">
        <v>62</v>
      </c>
      <c r="H187" s="57" t="s">
        <v>62</v>
      </c>
    </row>
    <row r="188" spans="2:8" x14ac:dyDescent="0.3">
      <c r="B188" s="622">
        <v>303</v>
      </c>
      <c r="C188" s="52" t="s">
        <v>2348</v>
      </c>
      <c r="D188" s="96">
        <v>206</v>
      </c>
      <c r="E188" s="27" t="s">
        <v>62</v>
      </c>
      <c r="F188" s="96">
        <v>2060</v>
      </c>
      <c r="G188" s="50" t="s">
        <v>62</v>
      </c>
      <c r="H188" s="57" t="s">
        <v>62</v>
      </c>
    </row>
    <row r="189" spans="2:8" ht="66" x14ac:dyDescent="0.3">
      <c r="B189" s="622" t="s">
        <v>2349</v>
      </c>
      <c r="C189" s="53" t="s">
        <v>4188</v>
      </c>
      <c r="D189" s="96">
        <v>825</v>
      </c>
      <c r="E189" s="27" t="s">
        <v>62</v>
      </c>
      <c r="F189" s="96">
        <v>8250</v>
      </c>
      <c r="G189" s="50" t="s">
        <v>62</v>
      </c>
      <c r="H189" s="57" t="s">
        <v>62</v>
      </c>
    </row>
    <row r="190" spans="2:8" ht="26.4" x14ac:dyDescent="0.3">
      <c r="B190" s="621" t="s">
        <v>2350</v>
      </c>
      <c r="C190" s="53" t="s">
        <v>4187</v>
      </c>
      <c r="D190" s="96">
        <v>411</v>
      </c>
      <c r="E190" s="27" t="s">
        <v>62</v>
      </c>
      <c r="F190" s="96">
        <v>4110</v>
      </c>
      <c r="G190" s="50" t="s">
        <v>62</v>
      </c>
      <c r="H190" s="57" t="s">
        <v>62</v>
      </c>
    </row>
    <row r="191" spans="2:8" ht="39.6" x14ac:dyDescent="0.3">
      <c r="B191" s="621" t="s">
        <v>2351</v>
      </c>
      <c r="C191" s="53" t="s">
        <v>4186</v>
      </c>
      <c r="D191" s="96">
        <v>206</v>
      </c>
      <c r="E191" s="27" t="s">
        <v>62</v>
      </c>
      <c r="F191" s="96">
        <v>2060</v>
      </c>
      <c r="G191" s="50" t="s">
        <v>62</v>
      </c>
      <c r="H191" s="57" t="s">
        <v>62</v>
      </c>
    </row>
    <row r="192" spans="2:8" x14ac:dyDescent="0.3">
      <c r="B192" s="622">
        <v>306</v>
      </c>
      <c r="C192" s="53" t="s">
        <v>4185</v>
      </c>
      <c r="D192" s="96">
        <v>411</v>
      </c>
      <c r="E192" s="27" t="s">
        <v>62</v>
      </c>
      <c r="F192" s="96">
        <v>4110</v>
      </c>
      <c r="G192" s="50" t="s">
        <v>62</v>
      </c>
      <c r="H192" s="57" t="s">
        <v>62</v>
      </c>
    </row>
    <row r="193" spans="2:8" ht="26.4" x14ac:dyDescent="0.3">
      <c r="B193" s="621" t="s">
        <v>2352</v>
      </c>
      <c r="C193" s="53" t="s">
        <v>4184</v>
      </c>
      <c r="D193" s="96">
        <v>411</v>
      </c>
      <c r="E193" s="27" t="s">
        <v>62</v>
      </c>
      <c r="F193" s="96">
        <v>4110</v>
      </c>
      <c r="G193" s="50" t="s">
        <v>62</v>
      </c>
      <c r="H193" s="57" t="s">
        <v>62</v>
      </c>
    </row>
    <row r="194" spans="2:8" ht="26.4" x14ac:dyDescent="0.3">
      <c r="B194" s="621" t="s">
        <v>2353</v>
      </c>
      <c r="C194" s="53" t="s">
        <v>4183</v>
      </c>
      <c r="D194" s="96">
        <v>411</v>
      </c>
      <c r="E194" s="27" t="s">
        <v>62</v>
      </c>
      <c r="F194" s="96">
        <v>4110</v>
      </c>
      <c r="G194" s="50" t="s">
        <v>62</v>
      </c>
      <c r="H194" s="57" t="s">
        <v>62</v>
      </c>
    </row>
    <row r="195" spans="2:8" x14ac:dyDescent="0.3">
      <c r="B195" s="621" t="s">
        <v>2354</v>
      </c>
      <c r="C195" s="53" t="s">
        <v>4182</v>
      </c>
      <c r="D195" s="96">
        <v>411</v>
      </c>
      <c r="E195" s="27" t="s">
        <v>62</v>
      </c>
      <c r="F195" s="96">
        <v>4110</v>
      </c>
      <c r="G195" s="50" t="s">
        <v>62</v>
      </c>
      <c r="H195" s="57" t="s">
        <v>62</v>
      </c>
    </row>
    <row r="196" spans="2:8" x14ac:dyDescent="0.3">
      <c r="B196" s="621" t="s">
        <v>2355</v>
      </c>
      <c r="C196" s="53" t="s">
        <v>4181</v>
      </c>
      <c r="D196" s="96">
        <v>411</v>
      </c>
      <c r="E196" s="27" t="s">
        <v>62</v>
      </c>
      <c r="F196" s="96">
        <v>4110</v>
      </c>
      <c r="G196" s="50" t="s">
        <v>62</v>
      </c>
      <c r="H196" s="57" t="s">
        <v>62</v>
      </c>
    </row>
    <row r="197" spans="2:8" ht="26.4" x14ac:dyDescent="0.3">
      <c r="B197" s="621" t="s">
        <v>2356</v>
      </c>
      <c r="C197" s="53" t="s">
        <v>4180</v>
      </c>
      <c r="D197" s="96">
        <v>825</v>
      </c>
      <c r="E197" s="27" t="s">
        <v>62</v>
      </c>
      <c r="F197" s="96">
        <v>8250</v>
      </c>
      <c r="G197" s="50" t="s">
        <v>62</v>
      </c>
      <c r="H197" s="57" t="s">
        <v>62</v>
      </c>
    </row>
    <row r="198" spans="2:8" x14ac:dyDescent="0.3">
      <c r="B198" s="621" t="s">
        <v>2357</v>
      </c>
      <c r="C198" s="53" t="s">
        <v>4179</v>
      </c>
      <c r="D198" s="27" t="s">
        <v>62</v>
      </c>
      <c r="E198" s="27" t="s">
        <v>62</v>
      </c>
      <c r="F198" s="96">
        <v>8250</v>
      </c>
      <c r="G198" s="50" t="s">
        <v>62</v>
      </c>
      <c r="H198" s="57" t="s">
        <v>62</v>
      </c>
    </row>
    <row r="199" spans="2:8" ht="177.6" customHeight="1" x14ac:dyDescent="0.3">
      <c r="B199" s="621" t="s">
        <v>2358</v>
      </c>
      <c r="C199" s="53" t="s">
        <v>4178</v>
      </c>
      <c r="D199" s="27" t="s">
        <v>62</v>
      </c>
      <c r="E199" s="27" t="s">
        <v>62</v>
      </c>
      <c r="F199" s="96">
        <v>8250</v>
      </c>
      <c r="G199" s="50" t="s">
        <v>62</v>
      </c>
      <c r="H199" s="57" t="s">
        <v>62</v>
      </c>
    </row>
    <row r="200" spans="2:8" ht="39.6" x14ac:dyDescent="0.3">
      <c r="B200" s="622" t="s">
        <v>2359</v>
      </c>
      <c r="C200" s="53" t="s">
        <v>4177</v>
      </c>
      <c r="D200" s="96">
        <v>825</v>
      </c>
      <c r="E200" s="27" t="s">
        <v>62</v>
      </c>
      <c r="F200" s="96">
        <v>8250</v>
      </c>
      <c r="G200" s="50" t="s">
        <v>62</v>
      </c>
      <c r="H200" s="57" t="s">
        <v>62</v>
      </c>
    </row>
    <row r="201" spans="2:8" ht="57.6" customHeight="1" x14ac:dyDescent="0.3">
      <c r="B201" s="622" t="s">
        <v>2360</v>
      </c>
      <c r="C201" s="53" t="s">
        <v>4176</v>
      </c>
      <c r="D201" s="27" t="s">
        <v>62</v>
      </c>
      <c r="E201" s="27" t="s">
        <v>62</v>
      </c>
      <c r="F201" s="96">
        <v>8250</v>
      </c>
      <c r="G201" s="50" t="s">
        <v>62</v>
      </c>
      <c r="H201" s="57" t="s">
        <v>62</v>
      </c>
    </row>
    <row r="202" spans="2:8" ht="26.4" x14ac:dyDescent="0.3">
      <c r="B202" s="622" t="s">
        <v>2361</v>
      </c>
      <c r="C202" s="53" t="s">
        <v>4175</v>
      </c>
      <c r="D202" s="27" t="s">
        <v>62</v>
      </c>
      <c r="E202" s="27" t="s">
        <v>62</v>
      </c>
      <c r="F202" s="96">
        <v>8250</v>
      </c>
      <c r="G202" s="50" t="s">
        <v>62</v>
      </c>
      <c r="H202" s="57" t="s">
        <v>62</v>
      </c>
    </row>
    <row r="203" spans="2:8" ht="26.4" x14ac:dyDescent="0.3">
      <c r="B203" s="622" t="s">
        <v>2362</v>
      </c>
      <c r="C203" s="53" t="s">
        <v>4174</v>
      </c>
      <c r="D203" s="27" t="s">
        <v>62</v>
      </c>
      <c r="E203" s="27" t="s">
        <v>62</v>
      </c>
      <c r="F203" s="96">
        <v>4110</v>
      </c>
      <c r="G203" s="50" t="s">
        <v>62</v>
      </c>
      <c r="H203" s="57" t="s">
        <v>62</v>
      </c>
    </row>
    <row r="204" spans="2:8" ht="39.6" x14ac:dyDescent="0.3">
      <c r="B204" s="622" t="s">
        <v>2363</v>
      </c>
      <c r="C204" s="53" t="s">
        <v>4173</v>
      </c>
      <c r="D204" s="27" t="s">
        <v>62</v>
      </c>
      <c r="E204" s="27" t="s">
        <v>62</v>
      </c>
      <c r="F204" s="96">
        <v>8250</v>
      </c>
      <c r="G204" s="50" t="s">
        <v>62</v>
      </c>
      <c r="H204" s="57" t="s">
        <v>62</v>
      </c>
    </row>
    <row r="205" spans="2:8" x14ac:dyDescent="0.3">
      <c r="B205" s="622" t="s">
        <v>2364</v>
      </c>
      <c r="C205" s="52" t="s">
        <v>2365</v>
      </c>
      <c r="D205" s="27" t="s">
        <v>62</v>
      </c>
      <c r="E205" s="27" t="s">
        <v>62</v>
      </c>
      <c r="F205" s="96">
        <v>8250</v>
      </c>
      <c r="G205" s="50" t="s">
        <v>62</v>
      </c>
      <c r="H205" s="57" t="s">
        <v>62</v>
      </c>
    </row>
    <row r="206" spans="2:8" x14ac:dyDescent="0.3">
      <c r="B206" s="622" t="s">
        <v>2366</v>
      </c>
      <c r="C206" s="52" t="s">
        <v>2367</v>
      </c>
      <c r="D206" s="96">
        <v>825</v>
      </c>
      <c r="E206" s="27" t="s">
        <v>62</v>
      </c>
      <c r="F206" s="96">
        <v>8250</v>
      </c>
      <c r="G206" s="50" t="s">
        <v>62</v>
      </c>
      <c r="H206" s="57" t="s">
        <v>62</v>
      </c>
    </row>
    <row r="207" spans="2:8" ht="26.4" x14ac:dyDescent="0.3">
      <c r="B207" s="622" t="s">
        <v>2368</v>
      </c>
      <c r="C207" s="53" t="s">
        <v>4172</v>
      </c>
      <c r="D207" s="96">
        <v>411</v>
      </c>
      <c r="E207" s="27" t="s">
        <v>62</v>
      </c>
      <c r="F207" s="96">
        <v>4110</v>
      </c>
      <c r="G207" s="50" t="s">
        <v>62</v>
      </c>
      <c r="H207" s="57" t="s">
        <v>62</v>
      </c>
    </row>
    <row r="208" spans="2:8" ht="26.4" x14ac:dyDescent="0.3">
      <c r="B208" s="622" t="s">
        <v>2369</v>
      </c>
      <c r="C208" s="53" t="s">
        <v>4171</v>
      </c>
      <c r="D208" s="27" t="s">
        <v>62</v>
      </c>
      <c r="E208" s="27" t="s">
        <v>62</v>
      </c>
      <c r="F208" s="96">
        <v>4110</v>
      </c>
      <c r="G208" s="50" t="s">
        <v>62</v>
      </c>
      <c r="H208" s="57" t="s">
        <v>62</v>
      </c>
    </row>
    <row r="209" spans="2:8" x14ac:dyDescent="0.3">
      <c r="B209" s="622" t="s">
        <v>2370</v>
      </c>
      <c r="C209" s="53" t="s">
        <v>4170</v>
      </c>
      <c r="D209" s="96">
        <v>825</v>
      </c>
      <c r="E209" s="27" t="s">
        <v>62</v>
      </c>
      <c r="F209" s="96">
        <v>8250</v>
      </c>
      <c r="G209" s="50" t="s">
        <v>62</v>
      </c>
      <c r="H209" s="57" t="s">
        <v>62</v>
      </c>
    </row>
    <row r="210" spans="2:8" x14ac:dyDescent="0.3">
      <c r="B210" s="621" t="s">
        <v>2371</v>
      </c>
      <c r="C210" s="53" t="s">
        <v>4169</v>
      </c>
      <c r="D210" s="96">
        <v>825</v>
      </c>
      <c r="E210" s="27" t="s">
        <v>62</v>
      </c>
      <c r="F210" s="96">
        <v>8250</v>
      </c>
      <c r="G210" s="50" t="s">
        <v>62</v>
      </c>
      <c r="H210" s="57" t="s">
        <v>62</v>
      </c>
    </row>
    <row r="211" spans="2:8" ht="69" customHeight="1" x14ac:dyDescent="0.3">
      <c r="B211" s="621" t="s">
        <v>2372</v>
      </c>
      <c r="C211" s="53" t="s">
        <v>2373</v>
      </c>
      <c r="D211" s="96">
        <v>411</v>
      </c>
      <c r="E211" s="27" t="s">
        <v>62</v>
      </c>
      <c r="F211" s="96">
        <v>4110</v>
      </c>
      <c r="G211" s="50" t="s">
        <v>62</v>
      </c>
      <c r="H211" s="57" t="s">
        <v>62</v>
      </c>
    </row>
    <row r="212" spans="2:8" ht="26.4" x14ac:dyDescent="0.3">
      <c r="B212" s="621" t="s">
        <v>2374</v>
      </c>
      <c r="C212" s="53" t="s">
        <v>4168</v>
      </c>
      <c r="D212" s="27" t="s">
        <v>62</v>
      </c>
      <c r="E212" s="27" t="s">
        <v>62</v>
      </c>
      <c r="F212" s="96">
        <v>4110</v>
      </c>
      <c r="G212" s="50" t="s">
        <v>62</v>
      </c>
      <c r="H212" s="57" t="s">
        <v>62</v>
      </c>
    </row>
    <row r="213" spans="2:8" ht="66" x14ac:dyDescent="0.3">
      <c r="B213" s="621" t="s">
        <v>2375</v>
      </c>
      <c r="C213" s="53" t="s">
        <v>4167</v>
      </c>
      <c r="D213" s="96">
        <v>411</v>
      </c>
      <c r="E213" s="27" t="s">
        <v>62</v>
      </c>
      <c r="F213" s="96">
        <v>4110</v>
      </c>
      <c r="G213" s="50" t="s">
        <v>62</v>
      </c>
      <c r="H213" s="57" t="s">
        <v>62</v>
      </c>
    </row>
    <row r="214" spans="2:8" ht="26.4" x14ac:dyDescent="0.3">
      <c r="B214" s="621" t="s">
        <v>2376</v>
      </c>
      <c r="C214" s="53" t="s">
        <v>4166</v>
      </c>
      <c r="D214" s="27" t="s">
        <v>62</v>
      </c>
      <c r="E214" s="27" t="s">
        <v>62</v>
      </c>
      <c r="F214" s="96">
        <v>4110</v>
      </c>
      <c r="G214" s="50" t="s">
        <v>62</v>
      </c>
      <c r="H214" s="57" t="s">
        <v>62</v>
      </c>
    </row>
    <row r="215" spans="2:8" ht="14.4" customHeight="1" x14ac:dyDescent="0.3">
      <c r="B215" s="621" t="s">
        <v>2377</v>
      </c>
      <c r="C215" s="53" t="s">
        <v>2378</v>
      </c>
      <c r="D215" s="96">
        <v>411</v>
      </c>
      <c r="E215" s="27" t="s">
        <v>62</v>
      </c>
      <c r="F215" s="96">
        <v>4110</v>
      </c>
      <c r="G215" s="50" t="s">
        <v>62</v>
      </c>
      <c r="H215" s="57" t="s">
        <v>62</v>
      </c>
    </row>
    <row r="216" spans="2:8" ht="14.4" customHeight="1" x14ac:dyDescent="0.3">
      <c r="B216" s="621" t="s">
        <v>2379</v>
      </c>
      <c r="C216" s="53" t="s">
        <v>2380</v>
      </c>
      <c r="D216" s="96">
        <v>206</v>
      </c>
      <c r="E216" s="27" t="s">
        <v>62</v>
      </c>
      <c r="F216" s="96">
        <v>2060</v>
      </c>
      <c r="G216" s="50" t="s">
        <v>62</v>
      </c>
      <c r="H216" s="57" t="s">
        <v>62</v>
      </c>
    </row>
    <row r="217" spans="2:8" ht="14.4" customHeight="1" x14ac:dyDescent="0.3">
      <c r="B217" s="621" t="s">
        <v>2381</v>
      </c>
      <c r="C217" s="53" t="s">
        <v>4010</v>
      </c>
      <c r="D217" s="27" t="s">
        <v>62</v>
      </c>
      <c r="E217" s="27" t="s">
        <v>62</v>
      </c>
      <c r="F217" s="96">
        <v>13730</v>
      </c>
      <c r="G217" s="50" t="s">
        <v>62</v>
      </c>
      <c r="H217" s="57" t="s">
        <v>62</v>
      </c>
    </row>
    <row r="218" spans="2:8" ht="39.6" x14ac:dyDescent="0.3">
      <c r="B218" s="621" t="s">
        <v>2382</v>
      </c>
      <c r="C218" s="53" t="s">
        <v>4011</v>
      </c>
      <c r="D218" s="27" t="s">
        <v>62</v>
      </c>
      <c r="E218" s="27" t="s">
        <v>62</v>
      </c>
      <c r="F218" s="96">
        <v>13730</v>
      </c>
      <c r="G218" s="50" t="s">
        <v>62</v>
      </c>
      <c r="H218" s="57" t="s">
        <v>62</v>
      </c>
    </row>
    <row r="219" spans="2:8" ht="26.4" x14ac:dyDescent="0.3">
      <c r="B219" s="621" t="s">
        <v>2383</v>
      </c>
      <c r="C219" s="53" t="s">
        <v>4012</v>
      </c>
      <c r="D219" s="27" t="s">
        <v>62</v>
      </c>
      <c r="E219" s="27" t="s">
        <v>62</v>
      </c>
      <c r="F219" s="96">
        <v>13730</v>
      </c>
      <c r="G219" s="50" t="s">
        <v>62</v>
      </c>
      <c r="H219" s="57" t="s">
        <v>62</v>
      </c>
    </row>
    <row r="220" spans="2:8" ht="14.4" customHeight="1" x14ac:dyDescent="0.3">
      <c r="B220" s="622">
        <v>327</v>
      </c>
      <c r="C220" s="53" t="s">
        <v>2384</v>
      </c>
      <c r="D220" s="27" t="s">
        <v>62</v>
      </c>
      <c r="E220" s="27" t="s">
        <v>62</v>
      </c>
      <c r="F220" s="96">
        <v>13730</v>
      </c>
      <c r="G220" s="50" t="s">
        <v>62</v>
      </c>
      <c r="H220" s="57" t="s">
        <v>62</v>
      </c>
    </row>
    <row r="221" spans="2:8" ht="14.4" customHeight="1" x14ac:dyDescent="0.3">
      <c r="B221" s="622">
        <v>328</v>
      </c>
      <c r="C221" s="53" t="s">
        <v>2385</v>
      </c>
      <c r="D221" s="27" t="s">
        <v>62</v>
      </c>
      <c r="E221" s="27" t="s">
        <v>62</v>
      </c>
      <c r="F221" s="96">
        <v>13730</v>
      </c>
      <c r="G221" s="50" t="s">
        <v>62</v>
      </c>
      <c r="H221" s="57" t="s">
        <v>62</v>
      </c>
    </row>
    <row r="222" spans="2:8" ht="14.4" customHeight="1" x14ac:dyDescent="0.3">
      <c r="B222" s="622">
        <v>329</v>
      </c>
      <c r="C222" s="53" t="s">
        <v>2386</v>
      </c>
      <c r="D222" s="27" t="s">
        <v>62</v>
      </c>
      <c r="E222" s="27" t="s">
        <v>62</v>
      </c>
      <c r="F222" s="96">
        <v>13730</v>
      </c>
      <c r="G222" s="50" t="s">
        <v>62</v>
      </c>
      <c r="H222" s="57" t="s">
        <v>62</v>
      </c>
    </row>
    <row r="223" spans="2:8" ht="14.4" customHeight="1" x14ac:dyDescent="0.3">
      <c r="B223" s="622" t="s">
        <v>2387</v>
      </c>
      <c r="C223" s="53" t="s">
        <v>2388</v>
      </c>
      <c r="D223" s="27" t="s">
        <v>62</v>
      </c>
      <c r="E223" s="27" t="s">
        <v>62</v>
      </c>
      <c r="F223" s="96">
        <v>13730</v>
      </c>
      <c r="G223" s="50" t="s">
        <v>62</v>
      </c>
      <c r="H223" s="57" t="s">
        <v>62</v>
      </c>
    </row>
    <row r="224" spans="2:8" ht="14.4" customHeight="1" x14ac:dyDescent="0.3">
      <c r="B224" s="622">
        <v>331</v>
      </c>
      <c r="C224" s="53" t="s">
        <v>2389</v>
      </c>
      <c r="D224" s="27" t="s">
        <v>62</v>
      </c>
      <c r="E224" s="27" t="s">
        <v>62</v>
      </c>
      <c r="F224" s="96">
        <v>13730</v>
      </c>
      <c r="G224" s="50" t="s">
        <v>62</v>
      </c>
      <c r="H224" s="57" t="s">
        <v>62</v>
      </c>
    </row>
    <row r="225" spans="2:8" ht="14.4" customHeight="1" x14ac:dyDescent="0.3">
      <c r="B225" s="622">
        <v>332</v>
      </c>
      <c r="C225" s="53" t="s">
        <v>2390</v>
      </c>
      <c r="D225" s="27" t="s">
        <v>62</v>
      </c>
      <c r="E225" s="27" t="s">
        <v>62</v>
      </c>
      <c r="F225" s="96">
        <v>13730</v>
      </c>
      <c r="G225" s="50" t="s">
        <v>62</v>
      </c>
      <c r="H225" s="57" t="s">
        <v>62</v>
      </c>
    </row>
    <row r="226" spans="2:8" ht="14.4" customHeight="1" x14ac:dyDescent="0.3">
      <c r="B226" s="621" t="s">
        <v>2391</v>
      </c>
      <c r="C226" s="53" t="s">
        <v>2392</v>
      </c>
      <c r="D226" s="27" t="s">
        <v>62</v>
      </c>
      <c r="E226" s="27" t="s">
        <v>62</v>
      </c>
      <c r="F226" s="96">
        <v>13730</v>
      </c>
      <c r="G226" s="50" t="s">
        <v>62</v>
      </c>
      <c r="H226" s="57" t="s">
        <v>62</v>
      </c>
    </row>
    <row r="227" spans="2:8" ht="26.4" x14ac:dyDescent="0.3">
      <c r="B227" s="621" t="s">
        <v>2393</v>
      </c>
      <c r="C227" s="53" t="s">
        <v>4013</v>
      </c>
      <c r="D227" s="27" t="s">
        <v>62</v>
      </c>
      <c r="E227" s="27" t="s">
        <v>62</v>
      </c>
      <c r="F227" s="96">
        <v>13730</v>
      </c>
      <c r="G227" s="50" t="s">
        <v>62</v>
      </c>
      <c r="H227" s="57" t="s">
        <v>62</v>
      </c>
    </row>
    <row r="228" spans="2:8" x14ac:dyDescent="0.3">
      <c r="B228" s="621" t="s">
        <v>2394</v>
      </c>
      <c r="C228" s="53" t="s">
        <v>4014</v>
      </c>
      <c r="D228" s="27" t="s">
        <v>62</v>
      </c>
      <c r="E228" s="27" t="s">
        <v>62</v>
      </c>
      <c r="F228" s="96">
        <v>8250</v>
      </c>
      <c r="G228" s="50" t="s">
        <v>62</v>
      </c>
      <c r="H228" s="57" t="s">
        <v>62</v>
      </c>
    </row>
    <row r="229" spans="2:8" ht="26.4" x14ac:dyDescent="0.3">
      <c r="B229" s="621" t="s">
        <v>4042</v>
      </c>
      <c r="C229" s="53" t="s">
        <v>4015</v>
      </c>
      <c r="D229" s="27" t="s">
        <v>62</v>
      </c>
      <c r="E229" s="27" t="s">
        <v>62</v>
      </c>
      <c r="F229" s="96">
        <v>13730</v>
      </c>
      <c r="G229" s="50" t="s">
        <v>62</v>
      </c>
      <c r="H229" s="57" t="s">
        <v>62</v>
      </c>
    </row>
    <row r="230" spans="2:8" ht="92.4" x14ac:dyDescent="0.3">
      <c r="B230" s="621" t="s">
        <v>4043</v>
      </c>
      <c r="C230" s="53" t="s">
        <v>4016</v>
      </c>
      <c r="D230" s="96">
        <v>825</v>
      </c>
      <c r="E230" s="27" t="s">
        <v>62</v>
      </c>
      <c r="F230" s="96">
        <v>8250</v>
      </c>
      <c r="G230" s="50" t="s">
        <v>62</v>
      </c>
      <c r="H230" s="57" t="s">
        <v>62</v>
      </c>
    </row>
    <row r="231" spans="2:8" ht="122.4" customHeight="1" x14ac:dyDescent="0.3">
      <c r="B231" s="622" t="s">
        <v>2395</v>
      </c>
      <c r="C231" s="53" t="s">
        <v>4017</v>
      </c>
      <c r="D231" s="96">
        <v>825</v>
      </c>
      <c r="E231" s="27" t="s">
        <v>62</v>
      </c>
      <c r="F231" s="96">
        <v>8250</v>
      </c>
      <c r="G231" s="50" t="s">
        <v>62</v>
      </c>
      <c r="H231" s="57" t="s">
        <v>62</v>
      </c>
    </row>
    <row r="232" spans="2:8" ht="55.2" customHeight="1" x14ac:dyDescent="0.3">
      <c r="B232" s="622" t="s">
        <v>2396</v>
      </c>
      <c r="C232" s="53" t="s">
        <v>4018</v>
      </c>
      <c r="D232" s="96">
        <v>411</v>
      </c>
      <c r="E232" s="27" t="s">
        <v>62</v>
      </c>
      <c r="F232" s="96">
        <v>4110</v>
      </c>
      <c r="G232" s="50" t="s">
        <v>62</v>
      </c>
      <c r="H232" s="57" t="s">
        <v>62</v>
      </c>
    </row>
    <row r="233" spans="2:8" ht="69" customHeight="1" x14ac:dyDescent="0.3">
      <c r="B233" s="622" t="s">
        <v>2397</v>
      </c>
      <c r="C233" s="53" t="s">
        <v>4019</v>
      </c>
      <c r="D233" s="96">
        <v>411</v>
      </c>
      <c r="E233" s="27" t="s">
        <v>62</v>
      </c>
      <c r="F233" s="96">
        <v>4110</v>
      </c>
      <c r="G233" s="50" t="s">
        <v>62</v>
      </c>
      <c r="H233" s="57" t="s">
        <v>62</v>
      </c>
    </row>
    <row r="234" spans="2:8" ht="52.8" x14ac:dyDescent="0.3">
      <c r="B234" s="622" t="s">
        <v>2398</v>
      </c>
      <c r="C234" s="53" t="s">
        <v>4020</v>
      </c>
      <c r="D234" s="96">
        <v>825</v>
      </c>
      <c r="E234" s="27" t="s">
        <v>62</v>
      </c>
      <c r="F234" s="96">
        <v>8250</v>
      </c>
      <c r="G234" s="50" t="s">
        <v>62</v>
      </c>
      <c r="H234" s="57" t="s">
        <v>62</v>
      </c>
    </row>
    <row r="235" spans="2:8" ht="39.6" x14ac:dyDescent="0.3">
      <c r="B235" s="622" t="s">
        <v>2399</v>
      </c>
      <c r="C235" s="53" t="s">
        <v>4021</v>
      </c>
      <c r="D235" s="96">
        <v>206</v>
      </c>
      <c r="E235" s="27" t="s">
        <v>62</v>
      </c>
      <c r="F235" s="96">
        <v>2060</v>
      </c>
      <c r="G235" s="50" t="s">
        <v>62</v>
      </c>
      <c r="H235" s="57" t="s">
        <v>62</v>
      </c>
    </row>
    <row r="236" spans="2:8" ht="26.4" x14ac:dyDescent="0.3">
      <c r="B236" s="622">
        <v>347</v>
      </c>
      <c r="C236" s="53" t="s">
        <v>4022</v>
      </c>
      <c r="D236" s="27" t="s">
        <v>62</v>
      </c>
      <c r="E236" s="27" t="s">
        <v>62</v>
      </c>
      <c r="F236" s="96">
        <v>13730</v>
      </c>
      <c r="G236" s="50" t="s">
        <v>62</v>
      </c>
      <c r="H236" s="57" t="s">
        <v>62</v>
      </c>
    </row>
    <row r="237" spans="2:8" ht="26.4" x14ac:dyDescent="0.3">
      <c r="B237" s="621" t="s">
        <v>2400</v>
      </c>
      <c r="C237" s="53" t="s">
        <v>4023</v>
      </c>
      <c r="D237" s="96">
        <v>825</v>
      </c>
      <c r="E237" s="27" t="s">
        <v>62</v>
      </c>
      <c r="F237" s="96">
        <v>8250</v>
      </c>
      <c r="G237" s="50" t="s">
        <v>62</v>
      </c>
      <c r="H237" s="57" t="s">
        <v>62</v>
      </c>
    </row>
    <row r="238" spans="2:8" ht="69" customHeight="1" x14ac:dyDescent="0.3">
      <c r="B238" s="621" t="s">
        <v>2401</v>
      </c>
      <c r="C238" s="53" t="s">
        <v>2402</v>
      </c>
      <c r="D238" s="96">
        <v>825</v>
      </c>
      <c r="E238" s="27" t="s">
        <v>62</v>
      </c>
      <c r="F238" s="96">
        <v>8250</v>
      </c>
      <c r="G238" s="50" t="s">
        <v>62</v>
      </c>
      <c r="H238" s="57" t="s">
        <v>62</v>
      </c>
    </row>
    <row r="239" spans="2:8" ht="66" x14ac:dyDescent="0.3">
      <c r="B239" s="621" t="s">
        <v>2403</v>
      </c>
      <c r="C239" s="54" t="s">
        <v>4024</v>
      </c>
      <c r="D239" s="96">
        <v>825</v>
      </c>
      <c r="E239" s="27" t="s">
        <v>62</v>
      </c>
      <c r="F239" s="96">
        <v>8250</v>
      </c>
      <c r="G239" s="50" t="s">
        <v>62</v>
      </c>
      <c r="H239" s="57" t="s">
        <v>62</v>
      </c>
    </row>
    <row r="240" spans="2:8" ht="26.4" x14ac:dyDescent="0.3">
      <c r="B240" s="621" t="s">
        <v>2404</v>
      </c>
      <c r="C240" s="53" t="s">
        <v>4025</v>
      </c>
      <c r="D240" s="96">
        <v>825</v>
      </c>
      <c r="E240" s="27" t="s">
        <v>62</v>
      </c>
      <c r="F240" s="96">
        <v>8250</v>
      </c>
      <c r="G240" s="50" t="s">
        <v>62</v>
      </c>
      <c r="H240" s="57" t="s">
        <v>62</v>
      </c>
    </row>
    <row r="241" spans="2:8" ht="79.2" x14ac:dyDescent="0.3">
      <c r="B241" s="621" t="s">
        <v>2405</v>
      </c>
      <c r="C241" s="53" t="s">
        <v>4026</v>
      </c>
      <c r="D241" s="96">
        <v>825</v>
      </c>
      <c r="E241" s="27" t="s">
        <v>62</v>
      </c>
      <c r="F241" s="96">
        <v>8250</v>
      </c>
      <c r="G241" s="50" t="s">
        <v>62</v>
      </c>
      <c r="H241" s="57" t="s">
        <v>62</v>
      </c>
    </row>
    <row r="242" spans="2:8" x14ac:dyDescent="0.3">
      <c r="B242" s="621" t="s">
        <v>2406</v>
      </c>
      <c r="C242" s="52" t="s">
        <v>4027</v>
      </c>
      <c r="D242" s="96">
        <v>825</v>
      </c>
      <c r="E242" s="27" t="s">
        <v>62</v>
      </c>
      <c r="F242" s="96">
        <v>8250</v>
      </c>
      <c r="G242" s="50" t="s">
        <v>62</v>
      </c>
      <c r="H242" s="57" t="s">
        <v>62</v>
      </c>
    </row>
    <row r="243" spans="2:8" x14ac:dyDescent="0.3">
      <c r="B243" s="621" t="s">
        <v>2407</v>
      </c>
      <c r="C243" s="52" t="s">
        <v>2339</v>
      </c>
      <c r="D243" s="27" t="s">
        <v>62</v>
      </c>
      <c r="E243" s="27" t="s">
        <v>62</v>
      </c>
      <c r="F243" s="96">
        <v>5470</v>
      </c>
      <c r="G243" s="50" t="s">
        <v>62</v>
      </c>
      <c r="H243" s="57" t="s">
        <v>62</v>
      </c>
    </row>
    <row r="244" spans="2:8" x14ac:dyDescent="0.3">
      <c r="B244" s="622">
        <v>375</v>
      </c>
      <c r="C244" s="52" t="s">
        <v>4028</v>
      </c>
      <c r="D244" s="96">
        <v>825</v>
      </c>
      <c r="E244" s="27" t="s">
        <v>62</v>
      </c>
      <c r="F244" s="96">
        <v>8250</v>
      </c>
      <c r="G244" s="50" t="s">
        <v>62</v>
      </c>
      <c r="H244" s="57" t="s">
        <v>62</v>
      </c>
    </row>
    <row r="245" spans="2:8" ht="26.4" x14ac:dyDescent="0.3">
      <c r="B245" s="621" t="s">
        <v>2408</v>
      </c>
      <c r="C245" s="53" t="s">
        <v>4029</v>
      </c>
      <c r="D245" s="96">
        <v>411</v>
      </c>
      <c r="E245" s="27" t="s">
        <v>62</v>
      </c>
      <c r="F245" s="96">
        <v>4110</v>
      </c>
      <c r="G245" s="50" t="s">
        <v>62</v>
      </c>
      <c r="H245" s="57" t="s">
        <v>62</v>
      </c>
    </row>
    <row r="246" spans="2:8" ht="39.6" x14ac:dyDescent="0.3">
      <c r="B246" s="621" t="s">
        <v>2409</v>
      </c>
      <c r="C246" s="53" t="s">
        <v>4030</v>
      </c>
      <c r="D246" s="96">
        <v>411</v>
      </c>
      <c r="E246" s="27" t="s">
        <v>62</v>
      </c>
      <c r="F246" s="96">
        <v>4110</v>
      </c>
      <c r="G246" s="50" t="s">
        <v>62</v>
      </c>
      <c r="H246" s="57" t="s">
        <v>62</v>
      </c>
    </row>
    <row r="247" spans="2:8" x14ac:dyDescent="0.3">
      <c r="B247" s="622">
        <v>377</v>
      </c>
      <c r="C247" s="52" t="s">
        <v>2410</v>
      </c>
      <c r="D247" s="96">
        <v>411</v>
      </c>
      <c r="E247" s="27" t="s">
        <v>62</v>
      </c>
      <c r="F247" s="96">
        <v>4110</v>
      </c>
      <c r="G247" s="50" t="s">
        <v>62</v>
      </c>
      <c r="H247" s="57" t="s">
        <v>62</v>
      </c>
    </row>
    <row r="248" spans="2:8" x14ac:dyDescent="0.3">
      <c r="B248" s="621" t="s">
        <v>2411</v>
      </c>
      <c r="C248" s="52" t="s">
        <v>3622</v>
      </c>
      <c r="D248" s="96">
        <v>825</v>
      </c>
      <c r="E248" s="27" t="s">
        <v>62</v>
      </c>
      <c r="F248" s="96">
        <v>8250</v>
      </c>
      <c r="G248" s="50" t="s">
        <v>62</v>
      </c>
      <c r="H248" s="57" t="s">
        <v>62</v>
      </c>
    </row>
    <row r="249" spans="2:8" x14ac:dyDescent="0.3">
      <c r="B249" s="621" t="s">
        <v>2412</v>
      </c>
      <c r="C249" s="52" t="s">
        <v>2413</v>
      </c>
      <c r="D249" s="27" t="s">
        <v>62</v>
      </c>
      <c r="E249" s="27" t="s">
        <v>62</v>
      </c>
      <c r="F249" s="96">
        <v>5470</v>
      </c>
      <c r="G249" s="50" t="s">
        <v>62</v>
      </c>
      <c r="H249" s="57" t="s">
        <v>62</v>
      </c>
    </row>
    <row r="250" spans="2:8" x14ac:dyDescent="0.3">
      <c r="B250" s="622">
        <v>395</v>
      </c>
      <c r="C250" s="52" t="s">
        <v>2414</v>
      </c>
      <c r="D250" s="96">
        <v>825</v>
      </c>
      <c r="E250" s="27" t="s">
        <v>62</v>
      </c>
      <c r="F250" s="96">
        <v>8250</v>
      </c>
      <c r="G250" s="50" t="s">
        <v>62</v>
      </c>
      <c r="H250" s="57" t="s">
        <v>62</v>
      </c>
    </row>
    <row r="251" spans="2:8" x14ac:dyDescent="0.3">
      <c r="B251" s="621" t="s">
        <v>2415</v>
      </c>
      <c r="C251" s="52" t="s">
        <v>2416</v>
      </c>
      <c r="D251" s="96">
        <v>825</v>
      </c>
      <c r="E251" s="27" t="s">
        <v>62</v>
      </c>
      <c r="F251" s="96">
        <v>8250</v>
      </c>
      <c r="G251" s="50" t="s">
        <v>62</v>
      </c>
      <c r="H251" s="57" t="s">
        <v>62</v>
      </c>
    </row>
    <row r="252" spans="2:8" x14ac:dyDescent="0.3">
      <c r="B252" s="621" t="s">
        <v>2417</v>
      </c>
      <c r="C252" s="52" t="s">
        <v>2418</v>
      </c>
      <c r="D252" s="27" t="s">
        <v>62</v>
      </c>
      <c r="E252" s="27" t="s">
        <v>62</v>
      </c>
      <c r="F252" s="96">
        <v>4110</v>
      </c>
      <c r="G252" s="50" t="s">
        <v>62</v>
      </c>
      <c r="H252" s="57" t="s">
        <v>62</v>
      </c>
    </row>
    <row r="253" spans="2:8" x14ac:dyDescent="0.3">
      <c r="B253" s="621" t="s">
        <v>2419</v>
      </c>
      <c r="C253" s="52" t="s">
        <v>2420</v>
      </c>
      <c r="D253" s="27" t="s">
        <v>62</v>
      </c>
      <c r="E253" s="27" t="s">
        <v>62</v>
      </c>
      <c r="F253" s="96">
        <v>8250</v>
      </c>
      <c r="G253" s="50" t="s">
        <v>62</v>
      </c>
      <c r="H253" s="57" t="s">
        <v>62</v>
      </c>
    </row>
    <row r="254" spans="2:8" ht="14.4" customHeight="1" x14ac:dyDescent="0.3">
      <c r="B254" s="621" t="s">
        <v>2421</v>
      </c>
      <c r="C254" s="53" t="s">
        <v>4031</v>
      </c>
      <c r="D254" s="96">
        <v>825</v>
      </c>
      <c r="E254" s="27" t="s">
        <v>62</v>
      </c>
      <c r="F254" s="96">
        <v>8250</v>
      </c>
      <c r="G254" s="50" t="s">
        <v>62</v>
      </c>
      <c r="H254" s="57" t="s">
        <v>62</v>
      </c>
    </row>
    <row r="255" spans="2:8" s="640" customFormat="1" ht="20.100000000000001" customHeight="1" x14ac:dyDescent="0.3">
      <c r="B255" s="937" t="s">
        <v>3997</v>
      </c>
      <c r="C255" s="938"/>
      <c r="D255" s="938"/>
      <c r="E255" s="938"/>
      <c r="F255" s="938"/>
      <c r="G255" s="938"/>
      <c r="H255" s="939"/>
    </row>
    <row r="256" spans="2:8" ht="14.4" customHeight="1" x14ac:dyDescent="0.3">
      <c r="B256" s="621" t="s">
        <v>2422</v>
      </c>
      <c r="C256" s="53" t="s">
        <v>2423</v>
      </c>
      <c r="D256" s="27" t="s">
        <v>62</v>
      </c>
      <c r="E256" s="27" t="s">
        <v>62</v>
      </c>
      <c r="F256" s="96">
        <v>13730</v>
      </c>
      <c r="G256" s="50" t="s">
        <v>62</v>
      </c>
      <c r="H256" s="57" t="s">
        <v>62</v>
      </c>
    </row>
    <row r="257" spans="2:8" ht="14.4" customHeight="1" x14ac:dyDescent="0.3">
      <c r="B257" s="621" t="s">
        <v>2424</v>
      </c>
      <c r="C257" s="53" t="s">
        <v>2425</v>
      </c>
      <c r="D257" s="27" t="s">
        <v>62</v>
      </c>
      <c r="E257" s="27" t="s">
        <v>62</v>
      </c>
      <c r="F257" s="96">
        <v>13730</v>
      </c>
      <c r="G257" s="50" t="s">
        <v>62</v>
      </c>
      <c r="H257" s="57" t="s">
        <v>62</v>
      </c>
    </row>
    <row r="258" spans="2:8" ht="14.4" customHeight="1" x14ac:dyDescent="0.3">
      <c r="B258" s="621" t="s">
        <v>2426</v>
      </c>
      <c r="C258" s="53" t="s">
        <v>2427</v>
      </c>
      <c r="D258" s="27" t="s">
        <v>62</v>
      </c>
      <c r="E258" s="27" t="s">
        <v>62</v>
      </c>
      <c r="F258" s="96">
        <v>8250</v>
      </c>
      <c r="G258" s="50" t="s">
        <v>62</v>
      </c>
      <c r="H258" s="57" t="s">
        <v>62</v>
      </c>
    </row>
    <row r="259" spans="2:8" ht="66" x14ac:dyDescent="0.3">
      <c r="B259" s="621" t="s">
        <v>2428</v>
      </c>
      <c r="C259" s="53" t="s">
        <v>4032</v>
      </c>
      <c r="D259" s="27" t="s">
        <v>62</v>
      </c>
      <c r="E259" s="27" t="s">
        <v>62</v>
      </c>
      <c r="F259" s="96">
        <v>8250</v>
      </c>
      <c r="G259" s="50" t="s">
        <v>62</v>
      </c>
      <c r="H259" s="57" t="s">
        <v>62</v>
      </c>
    </row>
    <row r="260" spans="2:8" ht="26.4" x14ac:dyDescent="0.3">
      <c r="B260" s="621" t="s">
        <v>2429</v>
      </c>
      <c r="C260" s="53" t="s">
        <v>4033</v>
      </c>
      <c r="D260" s="27" t="s">
        <v>62</v>
      </c>
      <c r="E260" s="27" t="s">
        <v>62</v>
      </c>
      <c r="F260" s="96">
        <v>8250</v>
      </c>
      <c r="G260" s="50" t="s">
        <v>62</v>
      </c>
      <c r="H260" s="57" t="s">
        <v>62</v>
      </c>
    </row>
    <row r="261" spans="2:8" x14ac:dyDescent="0.3">
      <c r="B261" s="621" t="s">
        <v>2430</v>
      </c>
      <c r="C261" s="53" t="s">
        <v>4034</v>
      </c>
      <c r="D261" s="27" t="s">
        <v>62</v>
      </c>
      <c r="E261" s="27" t="s">
        <v>62</v>
      </c>
      <c r="F261" s="96">
        <v>8250</v>
      </c>
      <c r="G261" s="50" t="s">
        <v>62</v>
      </c>
      <c r="H261" s="57" t="s">
        <v>62</v>
      </c>
    </row>
    <row r="262" spans="2:8" ht="68.400000000000006" customHeight="1" x14ac:dyDescent="0.3">
      <c r="B262" s="621" t="s">
        <v>2431</v>
      </c>
      <c r="C262" s="53" t="s">
        <v>4035</v>
      </c>
      <c r="D262" s="27" t="s">
        <v>62</v>
      </c>
      <c r="E262" s="27" t="s">
        <v>62</v>
      </c>
      <c r="F262" s="96">
        <v>8250</v>
      </c>
      <c r="G262" s="50" t="s">
        <v>62</v>
      </c>
      <c r="H262" s="57" t="s">
        <v>62</v>
      </c>
    </row>
    <row r="263" spans="2:8" ht="26.4" x14ac:dyDescent="0.3">
      <c r="B263" s="621" t="s">
        <v>2432</v>
      </c>
      <c r="C263" s="54" t="s">
        <v>4106</v>
      </c>
      <c r="D263" s="27" t="s">
        <v>62</v>
      </c>
      <c r="E263" s="27" t="s">
        <v>62</v>
      </c>
      <c r="F263" s="96">
        <v>8250</v>
      </c>
      <c r="G263" s="50" t="s">
        <v>62</v>
      </c>
      <c r="H263" s="57" t="s">
        <v>62</v>
      </c>
    </row>
    <row r="264" spans="2:8" ht="39.6" x14ac:dyDescent="0.3">
      <c r="B264" s="621" t="s">
        <v>2433</v>
      </c>
      <c r="C264" s="54" t="s">
        <v>4107</v>
      </c>
      <c r="D264" s="27" t="s">
        <v>62</v>
      </c>
      <c r="E264" s="27" t="s">
        <v>62</v>
      </c>
      <c r="F264" s="96">
        <v>8250</v>
      </c>
      <c r="G264" s="50" t="s">
        <v>62</v>
      </c>
      <c r="H264" s="57" t="s">
        <v>62</v>
      </c>
    </row>
    <row r="265" spans="2:8" ht="69.75" customHeight="1" x14ac:dyDescent="0.3">
      <c r="B265" s="621" t="s">
        <v>2434</v>
      </c>
      <c r="C265" s="54" t="s">
        <v>2435</v>
      </c>
      <c r="D265" s="27" t="s">
        <v>62</v>
      </c>
      <c r="E265" s="27" t="s">
        <v>62</v>
      </c>
      <c r="F265" s="96">
        <v>8250</v>
      </c>
      <c r="G265" s="50" t="s">
        <v>62</v>
      </c>
      <c r="H265" s="57" t="s">
        <v>62</v>
      </c>
    </row>
    <row r="266" spans="2:8" x14ac:dyDescent="0.3">
      <c r="B266" s="621" t="s">
        <v>2436</v>
      </c>
      <c r="C266" s="54" t="s">
        <v>2437</v>
      </c>
      <c r="D266" s="27" t="s">
        <v>62</v>
      </c>
      <c r="E266" s="27" t="s">
        <v>62</v>
      </c>
      <c r="F266" s="96">
        <v>8250</v>
      </c>
      <c r="G266" s="50" t="s">
        <v>62</v>
      </c>
      <c r="H266" s="57" t="s">
        <v>62</v>
      </c>
    </row>
    <row r="267" spans="2:8" x14ac:dyDescent="0.3">
      <c r="B267" s="622">
        <v>412</v>
      </c>
      <c r="C267" s="52" t="s">
        <v>2438</v>
      </c>
      <c r="D267" s="27" t="s">
        <v>62</v>
      </c>
      <c r="E267" s="27" t="s">
        <v>62</v>
      </c>
      <c r="F267" s="96">
        <v>27450</v>
      </c>
      <c r="G267" s="50" t="s">
        <v>62</v>
      </c>
      <c r="H267" s="57" t="s">
        <v>62</v>
      </c>
    </row>
    <row r="268" spans="2:8" ht="39.6" x14ac:dyDescent="0.3">
      <c r="B268" s="621" t="s">
        <v>2439</v>
      </c>
      <c r="C268" s="53" t="s">
        <v>4108</v>
      </c>
      <c r="D268" s="27" t="s">
        <v>62</v>
      </c>
      <c r="E268" s="27" t="s">
        <v>62</v>
      </c>
      <c r="F268" s="96">
        <v>8250</v>
      </c>
      <c r="G268" s="50" t="s">
        <v>62</v>
      </c>
      <c r="H268" s="57" t="s">
        <v>62</v>
      </c>
    </row>
    <row r="269" spans="2:8" ht="56.25" customHeight="1" x14ac:dyDescent="0.3">
      <c r="B269" s="621" t="s">
        <v>2440</v>
      </c>
      <c r="C269" s="53" t="s">
        <v>2441</v>
      </c>
      <c r="D269" s="27" t="s">
        <v>62</v>
      </c>
      <c r="E269" s="27" t="s">
        <v>62</v>
      </c>
      <c r="F269" s="96">
        <v>8250</v>
      </c>
      <c r="G269" s="50" t="s">
        <v>62</v>
      </c>
      <c r="H269" s="57" t="s">
        <v>62</v>
      </c>
    </row>
    <row r="270" spans="2:8" x14ac:dyDescent="0.3">
      <c r="B270" s="622" t="s">
        <v>2442</v>
      </c>
      <c r="C270" s="53" t="s">
        <v>2443</v>
      </c>
      <c r="D270" s="27" t="s">
        <v>62</v>
      </c>
      <c r="E270" s="27" t="s">
        <v>62</v>
      </c>
      <c r="F270" s="96">
        <v>8250</v>
      </c>
      <c r="G270" s="50" t="s">
        <v>62</v>
      </c>
      <c r="H270" s="57" t="s">
        <v>62</v>
      </c>
    </row>
    <row r="271" spans="2:8" ht="39.6" x14ac:dyDescent="0.3">
      <c r="B271" s="622" t="s">
        <v>2444</v>
      </c>
      <c r="C271" s="53" t="s">
        <v>4109</v>
      </c>
      <c r="D271" s="27" t="s">
        <v>62</v>
      </c>
      <c r="E271" s="27" t="s">
        <v>62</v>
      </c>
      <c r="F271" s="96">
        <v>8250</v>
      </c>
      <c r="G271" s="50" t="s">
        <v>62</v>
      </c>
      <c r="H271" s="57" t="s">
        <v>62</v>
      </c>
    </row>
    <row r="272" spans="2:8" ht="39.6" x14ac:dyDescent="0.3">
      <c r="B272" s="622" t="s">
        <v>2445</v>
      </c>
      <c r="C272" s="53" t="s">
        <v>4110</v>
      </c>
      <c r="D272" s="27" t="s">
        <v>62</v>
      </c>
      <c r="E272" s="27" t="s">
        <v>62</v>
      </c>
      <c r="F272" s="96">
        <v>8250</v>
      </c>
      <c r="G272" s="50" t="s">
        <v>62</v>
      </c>
      <c r="H272" s="57" t="s">
        <v>62</v>
      </c>
    </row>
    <row r="273" spans="2:8" x14ac:dyDescent="0.3">
      <c r="B273" s="622">
        <v>416</v>
      </c>
      <c r="C273" s="53" t="s">
        <v>4111</v>
      </c>
      <c r="D273" s="27" t="s">
        <v>62</v>
      </c>
      <c r="E273" s="27" t="s">
        <v>62</v>
      </c>
      <c r="F273" s="96">
        <v>27450</v>
      </c>
      <c r="G273" s="50" t="s">
        <v>62</v>
      </c>
      <c r="H273" s="57" t="s">
        <v>62</v>
      </c>
    </row>
    <row r="274" spans="2:8" x14ac:dyDescent="0.3">
      <c r="B274" s="622">
        <v>417</v>
      </c>
      <c r="C274" s="53" t="s">
        <v>2446</v>
      </c>
      <c r="D274" s="27" t="s">
        <v>62</v>
      </c>
      <c r="E274" s="27" t="s">
        <v>62</v>
      </c>
      <c r="F274" s="96">
        <v>8250</v>
      </c>
      <c r="G274" s="50" t="s">
        <v>62</v>
      </c>
      <c r="H274" s="57" t="s">
        <v>62</v>
      </c>
    </row>
    <row r="275" spans="2:8" ht="43.2" customHeight="1" x14ac:dyDescent="0.3">
      <c r="B275" s="622" t="s">
        <v>2447</v>
      </c>
      <c r="C275" s="53" t="s">
        <v>4112</v>
      </c>
      <c r="D275" s="27" t="s">
        <v>62</v>
      </c>
      <c r="E275" s="27" t="s">
        <v>62</v>
      </c>
      <c r="F275" s="96">
        <v>8250</v>
      </c>
      <c r="G275" s="50" t="s">
        <v>62</v>
      </c>
      <c r="H275" s="57" t="s">
        <v>62</v>
      </c>
    </row>
    <row r="276" spans="2:8" ht="26.4" x14ac:dyDescent="0.3">
      <c r="B276" s="622" t="s">
        <v>2448</v>
      </c>
      <c r="C276" s="53" t="s">
        <v>4113</v>
      </c>
      <c r="D276" s="27" t="s">
        <v>62</v>
      </c>
      <c r="E276" s="27" t="s">
        <v>62</v>
      </c>
      <c r="F276" s="96">
        <v>8250</v>
      </c>
      <c r="G276" s="50" t="s">
        <v>62</v>
      </c>
      <c r="H276" s="57" t="s">
        <v>62</v>
      </c>
    </row>
    <row r="277" spans="2:8" x14ac:dyDescent="0.3">
      <c r="B277" s="622" t="s">
        <v>2449</v>
      </c>
      <c r="C277" s="52" t="s">
        <v>2450</v>
      </c>
      <c r="D277" s="27" t="s">
        <v>62</v>
      </c>
      <c r="E277" s="27" t="s">
        <v>62</v>
      </c>
      <c r="F277" s="96">
        <v>8250</v>
      </c>
      <c r="G277" s="50" t="s">
        <v>62</v>
      </c>
      <c r="H277" s="57" t="s">
        <v>62</v>
      </c>
    </row>
    <row r="278" spans="2:8" x14ac:dyDescent="0.3">
      <c r="B278" s="622" t="s">
        <v>2451</v>
      </c>
      <c r="C278" s="52" t="s">
        <v>2452</v>
      </c>
      <c r="D278" s="27" t="s">
        <v>62</v>
      </c>
      <c r="E278" s="27" t="s">
        <v>62</v>
      </c>
      <c r="F278" s="96">
        <v>8250</v>
      </c>
      <c r="G278" s="50" t="s">
        <v>62</v>
      </c>
      <c r="H278" s="57" t="s">
        <v>62</v>
      </c>
    </row>
    <row r="279" spans="2:8" x14ac:dyDescent="0.3">
      <c r="B279" s="622" t="s">
        <v>2453</v>
      </c>
      <c r="C279" s="52" t="s">
        <v>2454</v>
      </c>
      <c r="D279" s="27" t="s">
        <v>62</v>
      </c>
      <c r="E279" s="27" t="s">
        <v>62</v>
      </c>
      <c r="F279" s="96">
        <v>8250</v>
      </c>
      <c r="G279" s="50" t="s">
        <v>62</v>
      </c>
      <c r="H279" s="57" t="s">
        <v>62</v>
      </c>
    </row>
    <row r="280" spans="2:8" ht="43.8" customHeight="1" x14ac:dyDescent="0.3">
      <c r="B280" s="622" t="s">
        <v>2455</v>
      </c>
      <c r="C280" s="53" t="s">
        <v>4114</v>
      </c>
      <c r="D280" s="27" t="s">
        <v>62</v>
      </c>
      <c r="E280" s="27" t="s">
        <v>62</v>
      </c>
      <c r="F280" s="96">
        <v>8250</v>
      </c>
      <c r="G280" s="50" t="s">
        <v>62</v>
      </c>
      <c r="H280" s="57" t="s">
        <v>62</v>
      </c>
    </row>
    <row r="281" spans="2:8" ht="48" customHeight="1" x14ac:dyDescent="0.3">
      <c r="B281" s="622" t="s">
        <v>2456</v>
      </c>
      <c r="C281" s="53" t="s">
        <v>2457</v>
      </c>
      <c r="D281" s="27" t="s">
        <v>62</v>
      </c>
      <c r="E281" s="27" t="s">
        <v>62</v>
      </c>
      <c r="F281" s="96">
        <v>8250</v>
      </c>
      <c r="G281" s="50" t="s">
        <v>62</v>
      </c>
      <c r="H281" s="57" t="s">
        <v>62</v>
      </c>
    </row>
    <row r="282" spans="2:8" ht="52.8" x14ac:dyDescent="0.3">
      <c r="B282" s="622" t="s">
        <v>2458</v>
      </c>
      <c r="C282" s="53" t="s">
        <v>4115</v>
      </c>
      <c r="D282" s="27" t="s">
        <v>62</v>
      </c>
      <c r="E282" s="27" t="s">
        <v>62</v>
      </c>
      <c r="F282" s="96">
        <v>8250</v>
      </c>
      <c r="G282" s="50" t="s">
        <v>62</v>
      </c>
      <c r="H282" s="57" t="s">
        <v>62</v>
      </c>
    </row>
    <row r="283" spans="2:8" ht="55.5" customHeight="1" x14ac:dyDescent="0.3">
      <c r="B283" s="622" t="s">
        <v>2459</v>
      </c>
      <c r="C283" s="53" t="s">
        <v>2460</v>
      </c>
      <c r="D283" s="27" t="s">
        <v>62</v>
      </c>
      <c r="E283" s="27" t="s">
        <v>62</v>
      </c>
      <c r="F283" s="96">
        <v>8250</v>
      </c>
      <c r="G283" s="50" t="s">
        <v>62</v>
      </c>
      <c r="H283" s="57" t="s">
        <v>62</v>
      </c>
    </row>
    <row r="284" spans="2:8" ht="52.8" x14ac:dyDescent="0.3">
      <c r="B284" s="622" t="s">
        <v>2461</v>
      </c>
      <c r="C284" s="54" t="s">
        <v>4116</v>
      </c>
      <c r="D284" s="27" t="s">
        <v>62</v>
      </c>
      <c r="E284" s="27" t="s">
        <v>62</v>
      </c>
      <c r="F284" s="96">
        <v>8250</v>
      </c>
      <c r="G284" s="50" t="s">
        <v>62</v>
      </c>
      <c r="H284" s="57" t="s">
        <v>62</v>
      </c>
    </row>
    <row r="285" spans="2:8" ht="26.4" x14ac:dyDescent="0.3">
      <c r="B285" s="622" t="s">
        <v>2462</v>
      </c>
      <c r="C285" s="54" t="s">
        <v>4118</v>
      </c>
      <c r="D285" s="27" t="s">
        <v>62</v>
      </c>
      <c r="E285" s="27" t="s">
        <v>62</v>
      </c>
      <c r="F285" s="96">
        <v>8250</v>
      </c>
      <c r="G285" s="50" t="s">
        <v>62</v>
      </c>
      <c r="H285" s="57" t="s">
        <v>62</v>
      </c>
    </row>
    <row r="286" spans="2:8" ht="52.8" x14ac:dyDescent="0.3">
      <c r="B286" s="622" t="s">
        <v>2463</v>
      </c>
      <c r="C286" s="54" t="s">
        <v>4117</v>
      </c>
      <c r="D286" s="27" t="s">
        <v>62</v>
      </c>
      <c r="E286" s="27" t="s">
        <v>62</v>
      </c>
      <c r="F286" s="96">
        <v>8250</v>
      </c>
      <c r="G286" s="50" t="s">
        <v>62</v>
      </c>
      <c r="H286" s="57" t="s">
        <v>62</v>
      </c>
    </row>
    <row r="287" spans="2:8" x14ac:dyDescent="0.3">
      <c r="B287" s="622">
        <v>428</v>
      </c>
      <c r="C287" s="54" t="s">
        <v>2464</v>
      </c>
      <c r="D287" s="27" t="s">
        <v>62</v>
      </c>
      <c r="E287" s="27" t="s">
        <v>62</v>
      </c>
      <c r="F287" s="96">
        <v>27450</v>
      </c>
      <c r="G287" s="50" t="s">
        <v>62</v>
      </c>
      <c r="H287" s="57" t="s">
        <v>62</v>
      </c>
    </row>
    <row r="288" spans="2:8" ht="26.4" x14ac:dyDescent="0.3">
      <c r="B288" s="622" t="s">
        <v>2465</v>
      </c>
      <c r="C288" s="54" t="s">
        <v>4145</v>
      </c>
      <c r="D288" s="27" t="s">
        <v>62</v>
      </c>
      <c r="E288" s="27" t="s">
        <v>62</v>
      </c>
      <c r="F288" s="96">
        <v>8250</v>
      </c>
      <c r="G288" s="50" t="s">
        <v>62</v>
      </c>
      <c r="H288" s="57" t="s">
        <v>62</v>
      </c>
    </row>
    <row r="289" spans="2:8" ht="39.6" x14ac:dyDescent="0.3">
      <c r="B289" s="622" t="s">
        <v>2466</v>
      </c>
      <c r="C289" s="54" t="s">
        <v>4146</v>
      </c>
      <c r="D289" s="27" t="s">
        <v>62</v>
      </c>
      <c r="E289" s="27" t="s">
        <v>62</v>
      </c>
      <c r="F289" s="96">
        <v>8250</v>
      </c>
      <c r="G289" s="50" t="s">
        <v>62</v>
      </c>
      <c r="H289" s="57" t="s">
        <v>62</v>
      </c>
    </row>
    <row r="290" spans="2:8" ht="39.6" x14ac:dyDescent="0.3">
      <c r="B290" s="622" t="s">
        <v>2467</v>
      </c>
      <c r="C290" s="54" t="s">
        <v>4147</v>
      </c>
      <c r="D290" s="27" t="s">
        <v>62</v>
      </c>
      <c r="E290" s="27" t="s">
        <v>62</v>
      </c>
      <c r="F290" s="96">
        <v>8250</v>
      </c>
      <c r="G290" s="50" t="s">
        <v>62</v>
      </c>
      <c r="H290" s="57" t="s">
        <v>62</v>
      </c>
    </row>
    <row r="291" spans="2:8" ht="26.4" x14ac:dyDescent="0.3">
      <c r="B291" s="622" t="s">
        <v>2468</v>
      </c>
      <c r="C291" s="54" t="s">
        <v>4148</v>
      </c>
      <c r="D291" s="27" t="s">
        <v>62</v>
      </c>
      <c r="E291" s="27" t="s">
        <v>62</v>
      </c>
      <c r="F291" s="96">
        <v>8250</v>
      </c>
      <c r="G291" s="50" t="s">
        <v>62</v>
      </c>
      <c r="H291" s="57" t="s">
        <v>62</v>
      </c>
    </row>
    <row r="292" spans="2:8" ht="39.6" x14ac:dyDescent="0.3">
      <c r="B292" s="622" t="s">
        <v>2469</v>
      </c>
      <c r="C292" s="54" t="s">
        <v>4149</v>
      </c>
      <c r="D292" s="27" t="s">
        <v>62</v>
      </c>
      <c r="E292" s="27" t="s">
        <v>62</v>
      </c>
      <c r="F292" s="96">
        <v>8250</v>
      </c>
      <c r="G292" s="50" t="s">
        <v>62</v>
      </c>
      <c r="H292" s="57" t="s">
        <v>62</v>
      </c>
    </row>
    <row r="293" spans="2:8" x14ac:dyDescent="0.3">
      <c r="B293" s="622">
        <v>432</v>
      </c>
      <c r="C293" s="54" t="s">
        <v>4111</v>
      </c>
      <c r="D293" s="27" t="s">
        <v>62</v>
      </c>
      <c r="E293" s="27" t="s">
        <v>62</v>
      </c>
      <c r="F293" s="96">
        <v>27450</v>
      </c>
      <c r="G293" s="50" t="s">
        <v>62</v>
      </c>
      <c r="H293" s="57" t="s">
        <v>62</v>
      </c>
    </row>
    <row r="294" spans="2:8" ht="26.4" x14ac:dyDescent="0.3">
      <c r="B294" s="622">
        <v>434</v>
      </c>
      <c r="C294" s="54" t="s">
        <v>2470</v>
      </c>
      <c r="D294" s="27" t="s">
        <v>62</v>
      </c>
      <c r="E294" s="27" t="s">
        <v>62</v>
      </c>
      <c r="F294" s="96">
        <v>8250</v>
      </c>
      <c r="G294" s="50" t="s">
        <v>62</v>
      </c>
      <c r="H294" s="57" t="s">
        <v>62</v>
      </c>
    </row>
    <row r="295" spans="2:8" ht="39.6" x14ac:dyDescent="0.3">
      <c r="B295" s="622" t="s">
        <v>2471</v>
      </c>
      <c r="C295" s="54" t="s">
        <v>4150</v>
      </c>
      <c r="D295" s="27" t="s">
        <v>62</v>
      </c>
      <c r="E295" s="27" t="s">
        <v>62</v>
      </c>
      <c r="F295" s="96">
        <v>8250</v>
      </c>
      <c r="G295" s="50" t="s">
        <v>62</v>
      </c>
      <c r="H295" s="57" t="s">
        <v>62</v>
      </c>
    </row>
    <row r="296" spans="2:8" x14ac:dyDescent="0.3">
      <c r="B296" s="622" t="s">
        <v>2472</v>
      </c>
      <c r="C296" s="54" t="s">
        <v>4151</v>
      </c>
      <c r="D296" s="27" t="s">
        <v>62</v>
      </c>
      <c r="E296" s="27" t="s">
        <v>62</v>
      </c>
      <c r="F296" s="96">
        <v>8250</v>
      </c>
      <c r="G296" s="50" t="s">
        <v>62</v>
      </c>
      <c r="H296" s="57" t="s">
        <v>62</v>
      </c>
    </row>
    <row r="297" spans="2:8" x14ac:dyDescent="0.3">
      <c r="B297" s="622">
        <v>436</v>
      </c>
      <c r="C297" s="52" t="s">
        <v>3634</v>
      </c>
      <c r="D297" s="27" t="s">
        <v>62</v>
      </c>
      <c r="E297" s="27" t="s">
        <v>62</v>
      </c>
      <c r="F297" s="96">
        <v>8250</v>
      </c>
      <c r="G297" s="50" t="s">
        <v>62</v>
      </c>
      <c r="H297" s="57" t="s">
        <v>62</v>
      </c>
    </row>
    <row r="298" spans="2:8" ht="26.4" x14ac:dyDescent="0.3">
      <c r="B298" s="622" t="s">
        <v>2473</v>
      </c>
      <c r="C298" s="54" t="s">
        <v>2474</v>
      </c>
      <c r="D298" s="27" t="s">
        <v>62</v>
      </c>
      <c r="E298" s="27" t="s">
        <v>62</v>
      </c>
      <c r="F298" s="96">
        <v>8250</v>
      </c>
      <c r="G298" s="50" t="s">
        <v>62</v>
      </c>
      <c r="H298" s="57" t="s">
        <v>62</v>
      </c>
    </row>
    <row r="299" spans="2:8" ht="31.2" customHeight="1" x14ac:dyDescent="0.3">
      <c r="B299" s="621" t="s">
        <v>2475</v>
      </c>
      <c r="C299" s="54" t="s">
        <v>4152</v>
      </c>
      <c r="D299" s="27" t="s">
        <v>62</v>
      </c>
      <c r="E299" s="27" t="s">
        <v>62</v>
      </c>
      <c r="F299" s="96">
        <v>8250</v>
      </c>
      <c r="G299" s="50" t="s">
        <v>62</v>
      </c>
      <c r="H299" s="57" t="s">
        <v>62</v>
      </c>
    </row>
    <row r="300" spans="2:8" ht="39.6" x14ac:dyDescent="0.3">
      <c r="B300" s="622" t="s">
        <v>2476</v>
      </c>
      <c r="C300" s="54" t="s">
        <v>4153</v>
      </c>
      <c r="D300" s="27" t="s">
        <v>62</v>
      </c>
      <c r="E300" s="27" t="s">
        <v>62</v>
      </c>
      <c r="F300" s="96">
        <v>8250</v>
      </c>
      <c r="G300" s="50" t="s">
        <v>62</v>
      </c>
      <c r="H300" s="57" t="s">
        <v>62</v>
      </c>
    </row>
    <row r="301" spans="2:8" ht="39.6" x14ac:dyDescent="0.3">
      <c r="B301" s="622" t="s">
        <v>2477</v>
      </c>
      <c r="C301" s="54" t="s">
        <v>4154</v>
      </c>
      <c r="D301" s="27" t="s">
        <v>62</v>
      </c>
      <c r="E301" s="27" t="s">
        <v>62</v>
      </c>
      <c r="F301" s="96">
        <v>8250</v>
      </c>
      <c r="G301" s="50" t="s">
        <v>62</v>
      </c>
      <c r="H301" s="57" t="s">
        <v>62</v>
      </c>
    </row>
    <row r="302" spans="2:8" ht="30" customHeight="1" x14ac:dyDescent="0.3">
      <c r="B302" s="622" t="s">
        <v>2478</v>
      </c>
      <c r="C302" s="54" t="s">
        <v>4155</v>
      </c>
      <c r="D302" s="27" t="s">
        <v>62</v>
      </c>
      <c r="E302" s="27" t="s">
        <v>62</v>
      </c>
      <c r="F302" s="96">
        <v>8250</v>
      </c>
      <c r="G302" s="50" t="s">
        <v>62</v>
      </c>
      <c r="H302" s="57" t="s">
        <v>62</v>
      </c>
    </row>
    <row r="303" spans="2:8" ht="52.8" x14ac:dyDescent="0.3">
      <c r="B303" s="622" t="s">
        <v>2479</v>
      </c>
      <c r="C303" s="54" t="s">
        <v>4156</v>
      </c>
      <c r="D303" s="27" t="s">
        <v>62</v>
      </c>
      <c r="E303" s="27" t="s">
        <v>62</v>
      </c>
      <c r="F303" s="96">
        <v>8250</v>
      </c>
      <c r="G303" s="50" t="s">
        <v>62</v>
      </c>
      <c r="H303" s="57" t="s">
        <v>62</v>
      </c>
    </row>
    <row r="304" spans="2:8" ht="52.8" x14ac:dyDescent="0.3">
      <c r="B304" s="622">
        <v>442</v>
      </c>
      <c r="C304" s="54" t="s">
        <v>4157</v>
      </c>
      <c r="D304" s="27" t="s">
        <v>62</v>
      </c>
      <c r="E304" s="27" t="s">
        <v>62</v>
      </c>
      <c r="F304" s="96">
        <v>27450</v>
      </c>
      <c r="G304" s="50" t="s">
        <v>62</v>
      </c>
      <c r="H304" s="57" t="s">
        <v>62</v>
      </c>
    </row>
    <row r="305" spans="2:8" ht="52.8" x14ac:dyDescent="0.3">
      <c r="B305" s="622" t="s">
        <v>2480</v>
      </c>
      <c r="C305" s="54" t="s">
        <v>4105</v>
      </c>
      <c r="D305" s="27" t="s">
        <v>62</v>
      </c>
      <c r="E305" s="27" t="s">
        <v>62</v>
      </c>
      <c r="F305" s="96">
        <v>8250</v>
      </c>
      <c r="G305" s="50" t="s">
        <v>62</v>
      </c>
      <c r="H305" s="57" t="s">
        <v>62</v>
      </c>
    </row>
    <row r="306" spans="2:8" ht="39.6" x14ac:dyDescent="0.3">
      <c r="B306" s="622" t="s">
        <v>2481</v>
      </c>
      <c r="C306" s="54" t="s">
        <v>4158</v>
      </c>
      <c r="D306" s="27" t="s">
        <v>62</v>
      </c>
      <c r="E306" s="27" t="s">
        <v>62</v>
      </c>
      <c r="F306" s="96">
        <v>8250</v>
      </c>
      <c r="G306" s="50" t="s">
        <v>62</v>
      </c>
      <c r="H306" s="57" t="s">
        <v>62</v>
      </c>
    </row>
    <row r="307" spans="2:8" ht="39.6" x14ac:dyDescent="0.3">
      <c r="B307" s="622" t="s">
        <v>2482</v>
      </c>
      <c r="C307" s="54" t="s">
        <v>4159</v>
      </c>
      <c r="D307" s="27" t="s">
        <v>62</v>
      </c>
      <c r="E307" s="27" t="s">
        <v>62</v>
      </c>
      <c r="F307" s="96">
        <v>8250</v>
      </c>
      <c r="G307" s="50" t="s">
        <v>62</v>
      </c>
      <c r="H307" s="57" t="s">
        <v>62</v>
      </c>
    </row>
    <row r="308" spans="2:8" ht="26.4" x14ac:dyDescent="0.3">
      <c r="B308" s="622" t="s">
        <v>2483</v>
      </c>
      <c r="C308" s="54" t="s">
        <v>4160</v>
      </c>
      <c r="D308" s="27" t="s">
        <v>62</v>
      </c>
      <c r="E308" s="27" t="s">
        <v>62</v>
      </c>
      <c r="F308" s="96">
        <v>8250</v>
      </c>
      <c r="G308" s="50" t="s">
        <v>62</v>
      </c>
      <c r="H308" s="57" t="s">
        <v>62</v>
      </c>
    </row>
    <row r="309" spans="2:8" ht="39.6" x14ac:dyDescent="0.3">
      <c r="B309" s="622">
        <v>446</v>
      </c>
      <c r="C309" s="53" t="s">
        <v>4161</v>
      </c>
      <c r="D309" s="27" t="s">
        <v>62</v>
      </c>
      <c r="E309" s="27" t="s">
        <v>62</v>
      </c>
      <c r="F309" s="96">
        <v>27450</v>
      </c>
      <c r="G309" s="50" t="s">
        <v>62</v>
      </c>
      <c r="H309" s="57" t="s">
        <v>62</v>
      </c>
    </row>
    <row r="310" spans="2:8" ht="26.4" x14ac:dyDescent="0.3">
      <c r="B310" s="622">
        <v>448</v>
      </c>
      <c r="C310" s="53" t="s">
        <v>2470</v>
      </c>
      <c r="D310" s="27" t="s">
        <v>62</v>
      </c>
      <c r="E310" s="27" t="s">
        <v>62</v>
      </c>
      <c r="F310" s="96">
        <v>8250</v>
      </c>
      <c r="G310" s="50" t="s">
        <v>62</v>
      </c>
      <c r="H310" s="57" t="s">
        <v>62</v>
      </c>
    </row>
    <row r="311" spans="2:8" ht="39.6" x14ac:dyDescent="0.3">
      <c r="B311" s="622" t="s">
        <v>2484</v>
      </c>
      <c r="C311" s="53" t="s">
        <v>4162</v>
      </c>
      <c r="D311" s="27" t="s">
        <v>62</v>
      </c>
      <c r="E311" s="27" t="s">
        <v>62</v>
      </c>
      <c r="F311" s="96">
        <v>8250</v>
      </c>
      <c r="G311" s="50" t="s">
        <v>62</v>
      </c>
      <c r="H311" s="57" t="s">
        <v>62</v>
      </c>
    </row>
    <row r="312" spans="2:8" x14ac:dyDescent="0.3">
      <c r="B312" s="622" t="s">
        <v>2485</v>
      </c>
      <c r="C312" s="53" t="s">
        <v>4163</v>
      </c>
      <c r="D312" s="27" t="s">
        <v>62</v>
      </c>
      <c r="E312" s="27" t="s">
        <v>62</v>
      </c>
      <c r="F312" s="96">
        <v>8250</v>
      </c>
      <c r="G312" s="50" t="s">
        <v>62</v>
      </c>
      <c r="H312" s="57" t="s">
        <v>62</v>
      </c>
    </row>
    <row r="313" spans="2:8" ht="26.4" x14ac:dyDescent="0.3">
      <c r="B313" s="622" t="s">
        <v>2486</v>
      </c>
      <c r="C313" s="53" t="s">
        <v>4009</v>
      </c>
      <c r="D313" s="27" t="s">
        <v>62</v>
      </c>
      <c r="E313" s="27" t="s">
        <v>62</v>
      </c>
      <c r="F313" s="96">
        <v>8250</v>
      </c>
      <c r="G313" s="50" t="s">
        <v>62</v>
      </c>
      <c r="H313" s="57" t="s">
        <v>62</v>
      </c>
    </row>
    <row r="314" spans="2:8" ht="55.2" customHeight="1" x14ac:dyDescent="0.3">
      <c r="B314" s="622" t="s">
        <v>2487</v>
      </c>
      <c r="C314" s="53" t="s">
        <v>4008</v>
      </c>
      <c r="D314" s="27" t="s">
        <v>62</v>
      </c>
      <c r="E314" s="27" t="s">
        <v>62</v>
      </c>
      <c r="F314" s="96">
        <v>8250</v>
      </c>
      <c r="G314" s="50" t="s">
        <v>62</v>
      </c>
      <c r="H314" s="57" t="s">
        <v>62</v>
      </c>
    </row>
    <row r="315" spans="2:8" ht="52.8" x14ac:dyDescent="0.3">
      <c r="B315" s="622">
        <v>451</v>
      </c>
      <c r="C315" s="53" t="s">
        <v>4164</v>
      </c>
      <c r="D315" s="27" t="s">
        <v>62</v>
      </c>
      <c r="E315" s="27" t="s">
        <v>62</v>
      </c>
      <c r="F315" s="96">
        <v>8250</v>
      </c>
      <c r="G315" s="50" t="s">
        <v>62</v>
      </c>
      <c r="H315" s="57" t="s">
        <v>62</v>
      </c>
    </row>
    <row r="316" spans="2:8" ht="46.5" customHeight="1" x14ac:dyDescent="0.3">
      <c r="B316" s="622">
        <v>452</v>
      </c>
      <c r="C316" s="53" t="s">
        <v>4165</v>
      </c>
      <c r="D316" s="27" t="s">
        <v>62</v>
      </c>
      <c r="E316" s="27" t="s">
        <v>62</v>
      </c>
      <c r="F316" s="96">
        <v>8250</v>
      </c>
      <c r="G316" s="50" t="s">
        <v>62</v>
      </c>
      <c r="H316" s="57" t="s">
        <v>62</v>
      </c>
    </row>
    <row r="317" spans="2:8" ht="52.8" x14ac:dyDescent="0.3">
      <c r="B317" s="622" t="s">
        <v>2488</v>
      </c>
      <c r="C317" s="53" t="s">
        <v>4120</v>
      </c>
      <c r="D317" s="27" t="s">
        <v>62</v>
      </c>
      <c r="E317" s="27" t="s">
        <v>62</v>
      </c>
      <c r="F317" s="96">
        <v>8250</v>
      </c>
      <c r="G317" s="50" t="s">
        <v>62</v>
      </c>
      <c r="H317" s="57" t="s">
        <v>62</v>
      </c>
    </row>
    <row r="318" spans="2:8" ht="45" customHeight="1" x14ac:dyDescent="0.3">
      <c r="B318" s="622" t="s">
        <v>2489</v>
      </c>
      <c r="C318" s="53" t="s">
        <v>4119</v>
      </c>
      <c r="D318" s="27" t="s">
        <v>62</v>
      </c>
      <c r="E318" s="27" t="s">
        <v>62</v>
      </c>
      <c r="F318" s="96">
        <v>8250</v>
      </c>
      <c r="G318" s="50" t="s">
        <v>62</v>
      </c>
      <c r="H318" s="57" t="s">
        <v>62</v>
      </c>
    </row>
    <row r="319" spans="2:8" ht="26.4" x14ac:dyDescent="0.3">
      <c r="B319" s="622" t="s">
        <v>2490</v>
      </c>
      <c r="C319" s="53" t="s">
        <v>4007</v>
      </c>
      <c r="D319" s="27" t="s">
        <v>62</v>
      </c>
      <c r="E319" s="27" t="s">
        <v>62</v>
      </c>
      <c r="F319" s="96">
        <v>13730</v>
      </c>
      <c r="G319" s="50" t="s">
        <v>62</v>
      </c>
      <c r="H319" s="57" t="s">
        <v>62</v>
      </c>
    </row>
    <row r="320" spans="2:8" ht="26.4" x14ac:dyDescent="0.3">
      <c r="B320" s="622" t="s">
        <v>2491</v>
      </c>
      <c r="C320" s="53" t="s">
        <v>4121</v>
      </c>
      <c r="D320" s="27" t="s">
        <v>62</v>
      </c>
      <c r="E320" s="27" t="s">
        <v>62</v>
      </c>
      <c r="F320" s="96">
        <v>10980</v>
      </c>
      <c r="G320" s="50" t="s">
        <v>62</v>
      </c>
      <c r="H320" s="57" t="s">
        <v>62</v>
      </c>
    </row>
    <row r="321" spans="2:8" s="640" customFormat="1" ht="20.100000000000001" customHeight="1" x14ac:dyDescent="0.3">
      <c r="B321" s="937" t="s">
        <v>3996</v>
      </c>
      <c r="C321" s="938"/>
      <c r="D321" s="938"/>
      <c r="E321" s="938"/>
      <c r="F321" s="938"/>
      <c r="G321" s="938"/>
      <c r="H321" s="939"/>
    </row>
    <row r="322" spans="2:8" ht="52.8" x14ac:dyDescent="0.3">
      <c r="B322" s="622" t="s">
        <v>2492</v>
      </c>
      <c r="C322" s="53" t="s">
        <v>4122</v>
      </c>
      <c r="D322" s="96">
        <v>411</v>
      </c>
      <c r="E322" s="27" t="s">
        <v>62</v>
      </c>
      <c r="F322" s="96">
        <v>4110</v>
      </c>
      <c r="G322" s="50" t="s">
        <v>62</v>
      </c>
      <c r="H322" s="57" t="s">
        <v>62</v>
      </c>
    </row>
    <row r="323" spans="2:8" ht="66" x14ac:dyDescent="0.3">
      <c r="B323" s="622" t="s">
        <v>2493</v>
      </c>
      <c r="C323" s="53" t="s">
        <v>4123</v>
      </c>
      <c r="D323" s="96">
        <v>411</v>
      </c>
      <c r="E323" s="27" t="s">
        <v>62</v>
      </c>
      <c r="F323" s="96">
        <v>4110</v>
      </c>
      <c r="G323" s="50" t="s">
        <v>62</v>
      </c>
      <c r="H323" s="57" t="s">
        <v>62</v>
      </c>
    </row>
    <row r="324" spans="2:8" x14ac:dyDescent="0.3">
      <c r="B324" s="622">
        <v>467</v>
      </c>
      <c r="C324" s="53" t="s">
        <v>4124</v>
      </c>
      <c r="D324" s="96">
        <v>825</v>
      </c>
      <c r="E324" s="27" t="s">
        <v>62</v>
      </c>
      <c r="F324" s="96">
        <v>8250</v>
      </c>
      <c r="G324" s="50" t="s">
        <v>62</v>
      </c>
      <c r="H324" s="57" t="s">
        <v>62</v>
      </c>
    </row>
    <row r="325" spans="2:8" ht="26.4" x14ac:dyDescent="0.3">
      <c r="B325" s="622" t="s">
        <v>2494</v>
      </c>
      <c r="C325" s="53" t="s">
        <v>4125</v>
      </c>
      <c r="D325" s="96">
        <v>411</v>
      </c>
      <c r="E325" s="27" t="s">
        <v>62</v>
      </c>
      <c r="F325" s="96">
        <v>4110</v>
      </c>
      <c r="G325" s="50" t="s">
        <v>62</v>
      </c>
      <c r="H325" s="57" t="s">
        <v>62</v>
      </c>
    </row>
    <row r="326" spans="2:8" ht="26.4" x14ac:dyDescent="0.3">
      <c r="B326" s="622" t="s">
        <v>2495</v>
      </c>
      <c r="C326" s="53" t="s">
        <v>4126</v>
      </c>
      <c r="D326" s="96">
        <v>411</v>
      </c>
      <c r="E326" s="27" t="s">
        <v>62</v>
      </c>
      <c r="F326" s="96">
        <v>4110</v>
      </c>
      <c r="G326" s="50" t="s">
        <v>62</v>
      </c>
      <c r="H326" s="57" t="s">
        <v>62</v>
      </c>
    </row>
    <row r="327" spans="2:8" ht="26.4" x14ac:dyDescent="0.3">
      <c r="B327" s="622" t="s">
        <v>2496</v>
      </c>
      <c r="C327" s="53" t="s">
        <v>4127</v>
      </c>
      <c r="D327" s="96">
        <v>547</v>
      </c>
      <c r="E327" s="27" t="s">
        <v>62</v>
      </c>
      <c r="F327" s="96">
        <v>5470</v>
      </c>
      <c r="G327" s="50" t="s">
        <v>62</v>
      </c>
      <c r="H327" s="57" t="s">
        <v>62</v>
      </c>
    </row>
    <row r="328" spans="2:8" ht="26.4" x14ac:dyDescent="0.3">
      <c r="B328" s="622" t="s">
        <v>2497</v>
      </c>
      <c r="C328" s="53" t="s">
        <v>4128</v>
      </c>
      <c r="D328" s="27" t="s">
        <v>62</v>
      </c>
      <c r="E328" s="27" t="s">
        <v>62</v>
      </c>
      <c r="F328" s="96">
        <v>8250</v>
      </c>
      <c r="G328" s="50" t="s">
        <v>62</v>
      </c>
      <c r="H328" s="57" t="s">
        <v>62</v>
      </c>
    </row>
    <row r="329" spans="2:8" ht="39.6" x14ac:dyDescent="0.3">
      <c r="B329" s="622" t="s">
        <v>2498</v>
      </c>
      <c r="C329" s="53" t="s">
        <v>4129</v>
      </c>
      <c r="D329" s="96">
        <v>825</v>
      </c>
      <c r="E329" s="27" t="s">
        <v>62</v>
      </c>
      <c r="F329" s="96">
        <v>8250</v>
      </c>
      <c r="G329" s="50" t="s">
        <v>62</v>
      </c>
      <c r="H329" s="57" t="s">
        <v>62</v>
      </c>
    </row>
    <row r="330" spans="2:8" ht="39.6" x14ac:dyDescent="0.3">
      <c r="B330" s="622" t="s">
        <v>2499</v>
      </c>
      <c r="C330" s="53" t="s">
        <v>4130</v>
      </c>
      <c r="D330" s="27" t="s">
        <v>62</v>
      </c>
      <c r="E330" s="27" t="s">
        <v>62</v>
      </c>
      <c r="F330" s="96">
        <v>8250</v>
      </c>
      <c r="G330" s="50" t="s">
        <v>62</v>
      </c>
      <c r="H330" s="57" t="s">
        <v>62</v>
      </c>
    </row>
    <row r="331" spans="2:8" ht="26.4" x14ac:dyDescent="0.3">
      <c r="B331" s="622" t="s">
        <v>2500</v>
      </c>
      <c r="C331" s="53" t="s">
        <v>4131</v>
      </c>
      <c r="D331" s="27" t="s">
        <v>62</v>
      </c>
      <c r="E331" s="27" t="s">
        <v>62</v>
      </c>
      <c r="F331" s="96">
        <v>8250</v>
      </c>
      <c r="G331" s="50" t="s">
        <v>62</v>
      </c>
      <c r="H331" s="57" t="s">
        <v>62</v>
      </c>
    </row>
    <row r="332" spans="2:8" ht="26.4" x14ac:dyDescent="0.3">
      <c r="B332" s="622" t="s">
        <v>2501</v>
      </c>
      <c r="C332" s="53" t="s">
        <v>4132</v>
      </c>
      <c r="D332" s="27" t="s">
        <v>62</v>
      </c>
      <c r="E332" s="27" t="s">
        <v>62</v>
      </c>
      <c r="F332" s="96">
        <v>4110</v>
      </c>
      <c r="G332" s="50" t="s">
        <v>62</v>
      </c>
      <c r="H332" s="57" t="s">
        <v>62</v>
      </c>
    </row>
    <row r="333" spans="2:8" ht="26.4" x14ac:dyDescent="0.3">
      <c r="B333" s="622" t="s">
        <v>2502</v>
      </c>
      <c r="C333" s="53" t="s">
        <v>4133</v>
      </c>
      <c r="D333" s="96">
        <v>411</v>
      </c>
      <c r="E333" s="27" t="s">
        <v>62</v>
      </c>
      <c r="F333" s="96">
        <v>4110</v>
      </c>
      <c r="G333" s="50" t="s">
        <v>62</v>
      </c>
      <c r="H333" s="57" t="s">
        <v>62</v>
      </c>
    </row>
    <row r="334" spans="2:8" ht="52.8" x14ac:dyDescent="0.3">
      <c r="B334" s="622" t="s">
        <v>2503</v>
      </c>
      <c r="C334" s="53" t="s">
        <v>4134</v>
      </c>
      <c r="D334" s="96">
        <v>825</v>
      </c>
      <c r="E334" s="27" t="s">
        <v>62</v>
      </c>
      <c r="F334" s="96">
        <v>8250</v>
      </c>
      <c r="G334" s="50" t="s">
        <v>62</v>
      </c>
      <c r="H334" s="57" t="s">
        <v>62</v>
      </c>
    </row>
    <row r="335" spans="2:8" ht="52.8" x14ac:dyDescent="0.3">
      <c r="B335" s="622" t="s">
        <v>2504</v>
      </c>
      <c r="C335" s="53" t="s">
        <v>4135</v>
      </c>
      <c r="D335" s="96">
        <v>547</v>
      </c>
      <c r="E335" s="27" t="s">
        <v>62</v>
      </c>
      <c r="F335" s="96">
        <v>5470</v>
      </c>
      <c r="G335" s="50" t="s">
        <v>62</v>
      </c>
      <c r="H335" s="57" t="s">
        <v>62</v>
      </c>
    </row>
    <row r="336" spans="2:8" x14ac:dyDescent="0.3">
      <c r="B336" s="622" t="s">
        <v>2505</v>
      </c>
      <c r="C336" s="52" t="s">
        <v>2506</v>
      </c>
      <c r="D336" s="96">
        <v>825</v>
      </c>
      <c r="E336" s="27" t="s">
        <v>62</v>
      </c>
      <c r="F336" s="96">
        <v>8250</v>
      </c>
      <c r="G336" s="50" t="s">
        <v>62</v>
      </c>
      <c r="H336" s="57" t="s">
        <v>62</v>
      </c>
    </row>
    <row r="337" spans="2:8" ht="14.4" customHeight="1" x14ac:dyDescent="0.3">
      <c r="B337" s="622" t="s">
        <v>2507</v>
      </c>
      <c r="C337" s="53" t="s">
        <v>2508</v>
      </c>
      <c r="D337" s="27" t="s">
        <v>62</v>
      </c>
      <c r="E337" s="27" t="s">
        <v>62</v>
      </c>
      <c r="F337" s="96">
        <v>5470</v>
      </c>
      <c r="G337" s="50" t="s">
        <v>62</v>
      </c>
      <c r="H337" s="57" t="s">
        <v>62</v>
      </c>
    </row>
    <row r="338" spans="2:8" ht="14.4" customHeight="1" x14ac:dyDescent="0.3">
      <c r="B338" s="622" t="s">
        <v>2509</v>
      </c>
      <c r="C338" s="53" t="s">
        <v>2510</v>
      </c>
      <c r="D338" s="27" t="s">
        <v>62</v>
      </c>
      <c r="E338" s="27" t="s">
        <v>62</v>
      </c>
      <c r="F338" s="96">
        <v>13730</v>
      </c>
      <c r="G338" s="50" t="s">
        <v>62</v>
      </c>
      <c r="H338" s="57" t="s">
        <v>62</v>
      </c>
    </row>
    <row r="339" spans="2:8" ht="26.4" x14ac:dyDescent="0.3">
      <c r="B339" s="622" t="s">
        <v>2511</v>
      </c>
      <c r="C339" s="53" t="s">
        <v>4136</v>
      </c>
      <c r="D339" s="27" t="s">
        <v>62</v>
      </c>
      <c r="E339" s="27" t="s">
        <v>62</v>
      </c>
      <c r="F339" s="96">
        <v>13730</v>
      </c>
      <c r="G339" s="50" t="s">
        <v>62</v>
      </c>
      <c r="H339" s="57" t="s">
        <v>62</v>
      </c>
    </row>
    <row r="340" spans="2:8" ht="26.4" x14ac:dyDescent="0.3">
      <c r="B340" s="622" t="s">
        <v>2512</v>
      </c>
      <c r="C340" s="53" t="s">
        <v>4137</v>
      </c>
      <c r="D340" s="27" t="s">
        <v>62</v>
      </c>
      <c r="E340" s="27" t="s">
        <v>62</v>
      </c>
      <c r="F340" s="96">
        <v>13730</v>
      </c>
      <c r="G340" s="50" t="s">
        <v>62</v>
      </c>
      <c r="H340" s="57" t="s">
        <v>62</v>
      </c>
    </row>
    <row r="341" spans="2:8" ht="26.4" x14ac:dyDescent="0.3">
      <c r="B341" s="622" t="s">
        <v>2513</v>
      </c>
      <c r="C341" s="53" t="s">
        <v>4138</v>
      </c>
      <c r="D341" s="27" t="s">
        <v>62</v>
      </c>
      <c r="E341" s="27" t="s">
        <v>62</v>
      </c>
      <c r="F341" s="96">
        <v>13730</v>
      </c>
      <c r="G341" s="50" t="s">
        <v>62</v>
      </c>
      <c r="H341" s="57" t="s">
        <v>62</v>
      </c>
    </row>
    <row r="342" spans="2:8" s="640" customFormat="1" ht="20.100000000000001" customHeight="1" x14ac:dyDescent="0.3">
      <c r="B342" s="937" t="s">
        <v>3995</v>
      </c>
      <c r="C342" s="938"/>
      <c r="D342" s="938"/>
      <c r="E342" s="938"/>
      <c r="F342" s="938"/>
      <c r="G342" s="938"/>
      <c r="H342" s="939"/>
    </row>
    <row r="343" spans="2:8" x14ac:dyDescent="0.3">
      <c r="B343" s="622">
        <v>488</v>
      </c>
      <c r="C343" s="52" t="s">
        <v>2514</v>
      </c>
      <c r="D343" s="96">
        <v>547</v>
      </c>
      <c r="E343" s="27" t="s">
        <v>62</v>
      </c>
      <c r="F343" s="96">
        <v>5470</v>
      </c>
      <c r="G343" s="50" t="s">
        <v>62</v>
      </c>
      <c r="H343" s="57" t="s">
        <v>62</v>
      </c>
    </row>
    <row r="344" spans="2:8" x14ac:dyDescent="0.3">
      <c r="B344" s="621" t="s">
        <v>2515</v>
      </c>
      <c r="C344" s="53" t="s">
        <v>4072</v>
      </c>
      <c r="D344" s="96">
        <v>825</v>
      </c>
      <c r="E344" s="27" t="s">
        <v>62</v>
      </c>
      <c r="F344" s="96">
        <v>8250</v>
      </c>
      <c r="G344" s="50" t="s">
        <v>62</v>
      </c>
      <c r="H344" s="57" t="s">
        <v>62</v>
      </c>
    </row>
    <row r="345" spans="2:8" ht="26.4" x14ac:dyDescent="0.3">
      <c r="B345" s="621" t="s">
        <v>2516</v>
      </c>
      <c r="C345" s="53" t="s">
        <v>4071</v>
      </c>
      <c r="D345" s="96">
        <v>825</v>
      </c>
      <c r="E345" s="27" t="s">
        <v>62</v>
      </c>
      <c r="F345" s="96">
        <v>8250</v>
      </c>
      <c r="G345" s="50" t="s">
        <v>62</v>
      </c>
      <c r="H345" s="57" t="s">
        <v>62</v>
      </c>
    </row>
    <row r="346" spans="2:8" x14ac:dyDescent="0.3">
      <c r="B346" s="621" t="s">
        <v>2517</v>
      </c>
      <c r="C346" s="53" t="s">
        <v>4139</v>
      </c>
      <c r="D346" s="96">
        <v>825</v>
      </c>
      <c r="E346" s="27" t="s">
        <v>62</v>
      </c>
      <c r="F346" s="96">
        <v>8250</v>
      </c>
      <c r="G346" s="50" t="s">
        <v>62</v>
      </c>
      <c r="H346" s="57" t="s">
        <v>62</v>
      </c>
    </row>
    <row r="347" spans="2:8" x14ac:dyDescent="0.3">
      <c r="B347" s="621" t="s">
        <v>2518</v>
      </c>
      <c r="C347" s="53" t="s">
        <v>4140</v>
      </c>
      <c r="D347" s="96">
        <v>825</v>
      </c>
      <c r="E347" s="27" t="s">
        <v>62</v>
      </c>
      <c r="F347" s="96">
        <v>8250</v>
      </c>
      <c r="G347" s="50" t="s">
        <v>62</v>
      </c>
      <c r="H347" s="57" t="s">
        <v>62</v>
      </c>
    </row>
    <row r="348" spans="2:8" x14ac:dyDescent="0.3">
      <c r="B348" s="621" t="s">
        <v>2519</v>
      </c>
      <c r="C348" s="53" t="s">
        <v>4141</v>
      </c>
      <c r="D348" s="96">
        <v>825</v>
      </c>
      <c r="E348" s="27" t="s">
        <v>62</v>
      </c>
      <c r="F348" s="96">
        <v>8250</v>
      </c>
      <c r="G348" s="50" t="s">
        <v>62</v>
      </c>
      <c r="H348" s="57" t="s">
        <v>62</v>
      </c>
    </row>
    <row r="349" spans="2:8" x14ac:dyDescent="0.3">
      <c r="B349" s="621" t="s">
        <v>2520</v>
      </c>
      <c r="C349" s="52" t="s">
        <v>2521</v>
      </c>
      <c r="D349" s="96">
        <v>825</v>
      </c>
      <c r="E349" s="27" t="s">
        <v>62</v>
      </c>
      <c r="F349" s="96">
        <v>8250</v>
      </c>
      <c r="G349" s="50" t="s">
        <v>62</v>
      </c>
      <c r="H349" s="57" t="s">
        <v>62</v>
      </c>
    </row>
    <row r="350" spans="2:8" x14ac:dyDescent="0.3">
      <c r="B350" s="621" t="s">
        <v>2522</v>
      </c>
      <c r="C350" s="52" t="s">
        <v>2523</v>
      </c>
      <c r="D350" s="96">
        <v>411</v>
      </c>
      <c r="E350" s="27" t="s">
        <v>2232</v>
      </c>
      <c r="F350" s="96">
        <v>4110</v>
      </c>
      <c r="G350" s="50" t="s">
        <v>62</v>
      </c>
      <c r="H350" s="57" t="s">
        <v>62</v>
      </c>
    </row>
    <row r="351" spans="2:8" x14ac:dyDescent="0.3">
      <c r="B351" s="621" t="s">
        <v>2524</v>
      </c>
      <c r="C351" s="52" t="s">
        <v>3623</v>
      </c>
      <c r="D351" s="96">
        <v>411</v>
      </c>
      <c r="E351" s="27" t="s">
        <v>2232</v>
      </c>
      <c r="F351" s="96">
        <v>4110</v>
      </c>
      <c r="G351" s="50" t="s">
        <v>62</v>
      </c>
      <c r="H351" s="57" t="s">
        <v>62</v>
      </c>
    </row>
    <row r="352" spans="2:8" ht="26.4" x14ac:dyDescent="0.3">
      <c r="B352" s="620" t="s">
        <v>2525</v>
      </c>
      <c r="C352" s="116" t="s">
        <v>2526</v>
      </c>
      <c r="D352" s="96">
        <v>825</v>
      </c>
      <c r="E352" s="27" t="s">
        <v>2232</v>
      </c>
      <c r="F352" s="96">
        <v>8250</v>
      </c>
      <c r="G352" s="50" t="s">
        <v>62</v>
      </c>
      <c r="H352" s="57" t="s">
        <v>4044</v>
      </c>
    </row>
    <row r="353" spans="2:8" ht="26.4" x14ac:dyDescent="0.3">
      <c r="B353" s="620" t="s">
        <v>2527</v>
      </c>
      <c r="C353" s="115" t="s">
        <v>2528</v>
      </c>
      <c r="D353" s="96">
        <v>411</v>
      </c>
      <c r="E353" s="27" t="s">
        <v>2232</v>
      </c>
      <c r="F353" s="96">
        <v>4110</v>
      </c>
      <c r="G353" s="50" t="s">
        <v>62</v>
      </c>
      <c r="H353" s="57" t="s">
        <v>62</v>
      </c>
    </row>
    <row r="354" spans="2:8" x14ac:dyDescent="0.3">
      <c r="B354" s="1033" t="s">
        <v>2529</v>
      </c>
      <c r="C354" s="1034" t="s">
        <v>4045</v>
      </c>
      <c r="D354" s="96">
        <v>411</v>
      </c>
      <c r="E354" s="27" t="s">
        <v>2232</v>
      </c>
      <c r="F354" s="96">
        <v>4110</v>
      </c>
      <c r="G354" s="50" t="s">
        <v>62</v>
      </c>
      <c r="H354" s="57" t="s">
        <v>62</v>
      </c>
    </row>
    <row r="355" spans="2:8" x14ac:dyDescent="0.3">
      <c r="B355" s="622" t="s">
        <v>2530</v>
      </c>
      <c r="C355" s="23" t="s">
        <v>2531</v>
      </c>
      <c r="D355" s="96">
        <v>1373</v>
      </c>
      <c r="E355" s="27" t="s">
        <v>62</v>
      </c>
      <c r="F355" s="96">
        <v>13730</v>
      </c>
      <c r="G355" s="50" t="s">
        <v>62</v>
      </c>
      <c r="H355" s="57" t="s">
        <v>62</v>
      </c>
    </row>
    <row r="356" spans="2:8" ht="15" customHeight="1" x14ac:dyDescent="0.3">
      <c r="B356" s="622" t="s">
        <v>2532</v>
      </c>
      <c r="C356" s="53" t="s">
        <v>4142</v>
      </c>
      <c r="D356" s="96">
        <v>1373</v>
      </c>
      <c r="E356" s="27" t="s">
        <v>62</v>
      </c>
      <c r="F356" s="96">
        <v>13730</v>
      </c>
      <c r="G356" s="50" t="s">
        <v>62</v>
      </c>
      <c r="H356" s="57" t="s">
        <v>62</v>
      </c>
    </row>
    <row r="357" spans="2:8" x14ac:dyDescent="0.3">
      <c r="B357" s="622" t="s">
        <v>2533</v>
      </c>
      <c r="C357" s="53" t="s">
        <v>4068</v>
      </c>
      <c r="D357" s="27" t="s">
        <v>62</v>
      </c>
      <c r="E357" s="27" t="s">
        <v>62</v>
      </c>
      <c r="F357" s="96">
        <v>13730</v>
      </c>
      <c r="G357" s="50" t="s">
        <v>62</v>
      </c>
      <c r="H357" s="57" t="s">
        <v>62</v>
      </c>
    </row>
    <row r="358" spans="2:8" x14ac:dyDescent="0.3">
      <c r="B358" s="622" t="s">
        <v>2534</v>
      </c>
      <c r="C358" s="53" t="s">
        <v>4069</v>
      </c>
      <c r="D358" s="27" t="s">
        <v>62</v>
      </c>
      <c r="E358" s="27" t="s">
        <v>62</v>
      </c>
      <c r="F358" s="96">
        <v>13730</v>
      </c>
      <c r="G358" s="50" t="s">
        <v>62</v>
      </c>
      <c r="H358" s="57" t="s">
        <v>62</v>
      </c>
    </row>
    <row r="359" spans="2:8" x14ac:dyDescent="0.3">
      <c r="B359" s="622" t="s">
        <v>2535</v>
      </c>
      <c r="C359" s="53" t="s">
        <v>4070</v>
      </c>
      <c r="D359" s="27" t="s">
        <v>62</v>
      </c>
      <c r="E359" s="27" t="s">
        <v>62</v>
      </c>
      <c r="F359" s="96">
        <v>13730</v>
      </c>
      <c r="G359" s="50" t="s">
        <v>62</v>
      </c>
      <c r="H359" s="57" t="s">
        <v>62</v>
      </c>
    </row>
    <row r="360" spans="2:8" ht="93" customHeight="1" x14ac:dyDescent="0.3">
      <c r="B360" s="622" t="s">
        <v>2536</v>
      </c>
      <c r="C360" s="53" t="s">
        <v>4006</v>
      </c>
      <c r="D360" s="27" t="s">
        <v>62</v>
      </c>
      <c r="E360" s="27" t="s">
        <v>62</v>
      </c>
      <c r="F360" s="96">
        <v>13730</v>
      </c>
      <c r="G360" s="50" t="s">
        <v>62</v>
      </c>
      <c r="H360" s="57" t="s">
        <v>62</v>
      </c>
    </row>
    <row r="361" spans="2:8" ht="39.6" x14ac:dyDescent="0.3">
      <c r="B361" s="622" t="s">
        <v>2537</v>
      </c>
      <c r="C361" s="53" t="s">
        <v>4143</v>
      </c>
      <c r="D361" s="27" t="s">
        <v>62</v>
      </c>
      <c r="E361" s="27" t="s">
        <v>62</v>
      </c>
      <c r="F361" s="96">
        <v>13730</v>
      </c>
      <c r="G361" s="50" t="s">
        <v>62</v>
      </c>
      <c r="H361" s="57" t="s">
        <v>62</v>
      </c>
    </row>
    <row r="362" spans="2:8" ht="30" customHeight="1" x14ac:dyDescent="0.3">
      <c r="B362" s="622" t="s">
        <v>2538</v>
      </c>
      <c r="C362" s="53" t="s">
        <v>2539</v>
      </c>
      <c r="D362" s="27" t="s">
        <v>62</v>
      </c>
      <c r="E362" s="27" t="s">
        <v>62</v>
      </c>
      <c r="F362" s="96">
        <v>13730</v>
      </c>
      <c r="G362" s="50" t="s">
        <v>62</v>
      </c>
      <c r="H362" s="57" t="s">
        <v>62</v>
      </c>
    </row>
    <row r="363" spans="2:8" ht="66" x14ac:dyDescent="0.3">
      <c r="B363" s="622" t="s">
        <v>2540</v>
      </c>
      <c r="C363" s="53" t="s">
        <v>4144</v>
      </c>
      <c r="D363" s="27" t="s">
        <v>62</v>
      </c>
      <c r="E363" s="27" t="s">
        <v>62</v>
      </c>
      <c r="F363" s="96">
        <v>13730</v>
      </c>
      <c r="G363" s="50" t="s">
        <v>62</v>
      </c>
      <c r="H363" s="57" t="s">
        <v>62</v>
      </c>
    </row>
    <row r="364" spans="2:8" ht="69.75" customHeight="1" x14ac:dyDescent="0.3">
      <c r="B364" s="622" t="s">
        <v>2541</v>
      </c>
      <c r="C364" s="53" t="s">
        <v>4005</v>
      </c>
      <c r="D364" s="27" t="s">
        <v>62</v>
      </c>
      <c r="E364" s="27" t="s">
        <v>62</v>
      </c>
      <c r="F364" s="96">
        <v>13730</v>
      </c>
      <c r="G364" s="50" t="s">
        <v>62</v>
      </c>
      <c r="H364" s="57" t="s">
        <v>62</v>
      </c>
    </row>
    <row r="365" spans="2:8" ht="14.4" customHeight="1" x14ac:dyDescent="0.3">
      <c r="B365" s="622" t="s">
        <v>2542</v>
      </c>
      <c r="C365" s="53" t="s">
        <v>2543</v>
      </c>
      <c r="D365" s="96">
        <v>411</v>
      </c>
      <c r="E365" s="27" t="s">
        <v>2232</v>
      </c>
      <c r="F365" s="96">
        <v>4110</v>
      </c>
      <c r="G365" s="50" t="s">
        <v>62</v>
      </c>
      <c r="H365" s="57" t="s">
        <v>62</v>
      </c>
    </row>
    <row r="366" spans="2:8" ht="27.75" customHeight="1" x14ac:dyDescent="0.3">
      <c r="B366" s="622" t="s">
        <v>2544</v>
      </c>
      <c r="C366" s="53" t="s">
        <v>2545</v>
      </c>
      <c r="D366" s="96">
        <v>825</v>
      </c>
      <c r="E366" s="27" t="s">
        <v>62</v>
      </c>
      <c r="F366" s="96">
        <v>8250</v>
      </c>
      <c r="G366" s="50" t="s">
        <v>62</v>
      </c>
      <c r="H366" s="57" t="s">
        <v>62</v>
      </c>
    </row>
    <row r="367" spans="2:8" ht="140.4" customHeight="1" x14ac:dyDescent="0.3">
      <c r="B367" s="622" t="s">
        <v>2546</v>
      </c>
      <c r="C367" s="53" t="s">
        <v>2547</v>
      </c>
      <c r="D367" s="618"/>
      <c r="E367" s="1035" t="s">
        <v>4047</v>
      </c>
      <c r="F367" s="1036"/>
      <c r="G367" s="619" t="s">
        <v>4067</v>
      </c>
      <c r="H367" s="57" t="s">
        <v>62</v>
      </c>
    </row>
    <row r="368" spans="2:8" ht="27.75" customHeight="1" x14ac:dyDescent="0.3">
      <c r="B368" s="622" t="s">
        <v>4046</v>
      </c>
      <c r="C368" s="53" t="s">
        <v>2548</v>
      </c>
      <c r="D368" s="96">
        <v>411</v>
      </c>
      <c r="E368" s="27" t="s">
        <v>2232</v>
      </c>
      <c r="F368" s="96">
        <v>4110</v>
      </c>
      <c r="G368" s="50" t="s">
        <v>62</v>
      </c>
      <c r="H368" s="57" t="s">
        <v>62</v>
      </c>
    </row>
    <row r="369" spans="2:8" ht="27.75" customHeight="1" x14ac:dyDescent="0.3">
      <c r="B369" s="622" t="s">
        <v>2549</v>
      </c>
      <c r="C369" s="53" t="s">
        <v>2550</v>
      </c>
      <c r="D369" s="96">
        <v>825</v>
      </c>
      <c r="E369" s="27" t="s">
        <v>62</v>
      </c>
      <c r="F369" s="96">
        <v>8250</v>
      </c>
      <c r="G369" s="50" t="s">
        <v>62</v>
      </c>
      <c r="H369" s="57" t="s">
        <v>62</v>
      </c>
    </row>
    <row r="370" spans="2:8" ht="27.75" customHeight="1" x14ac:dyDescent="0.3">
      <c r="B370" s="622" t="s">
        <v>2551</v>
      </c>
      <c r="C370" s="53" t="s">
        <v>2548</v>
      </c>
      <c r="D370" s="96">
        <v>411</v>
      </c>
      <c r="E370" s="27" t="s">
        <v>2232</v>
      </c>
      <c r="F370" s="96">
        <v>4110</v>
      </c>
      <c r="G370" s="50" t="s">
        <v>62</v>
      </c>
      <c r="H370" s="57" t="s">
        <v>62</v>
      </c>
    </row>
    <row r="371" spans="2:8" ht="14.4" customHeight="1" x14ac:dyDescent="0.3">
      <c r="B371" s="622" t="s">
        <v>2552</v>
      </c>
      <c r="C371" s="53" t="s">
        <v>2553</v>
      </c>
      <c r="D371" s="27" t="s">
        <v>62</v>
      </c>
      <c r="E371" s="27" t="s">
        <v>62</v>
      </c>
      <c r="F371" s="96">
        <v>8250</v>
      </c>
      <c r="G371" s="50" t="s">
        <v>62</v>
      </c>
      <c r="H371" s="57" t="s">
        <v>62</v>
      </c>
    </row>
    <row r="372" spans="2:8" ht="14.4" customHeight="1" x14ac:dyDescent="0.3">
      <c r="B372" s="622" t="s">
        <v>2554</v>
      </c>
      <c r="C372" s="53" t="s">
        <v>2555</v>
      </c>
      <c r="D372" s="27" t="s">
        <v>62</v>
      </c>
      <c r="E372" s="27" t="s">
        <v>62</v>
      </c>
      <c r="F372" s="96">
        <v>13730</v>
      </c>
      <c r="G372" s="50" t="s">
        <v>62</v>
      </c>
      <c r="H372" s="57" t="s">
        <v>62</v>
      </c>
    </row>
    <row r="373" spans="2:8" ht="14.4" customHeight="1" x14ac:dyDescent="0.3">
      <c r="B373" s="622" t="s">
        <v>2556</v>
      </c>
      <c r="C373" s="52" t="s">
        <v>2557</v>
      </c>
      <c r="D373" s="27" t="s">
        <v>62</v>
      </c>
      <c r="E373" s="27" t="s">
        <v>62</v>
      </c>
      <c r="F373" s="96">
        <v>13730</v>
      </c>
      <c r="G373" s="50" t="s">
        <v>62</v>
      </c>
      <c r="H373" s="57" t="s">
        <v>62</v>
      </c>
    </row>
    <row r="374" spans="2:8" ht="14.4" customHeight="1" x14ac:dyDescent="0.3">
      <c r="B374" s="622" t="s">
        <v>2558</v>
      </c>
      <c r="C374" s="52" t="s">
        <v>2559</v>
      </c>
      <c r="D374" s="27" t="s">
        <v>62</v>
      </c>
      <c r="E374" s="27" t="s">
        <v>62</v>
      </c>
      <c r="F374" s="96">
        <v>13730</v>
      </c>
      <c r="G374" s="50" t="s">
        <v>62</v>
      </c>
      <c r="H374" s="57" t="s">
        <v>62</v>
      </c>
    </row>
    <row r="375" spans="2:8" ht="14.4" customHeight="1" x14ac:dyDescent="0.3">
      <c r="B375" s="622" t="s">
        <v>2560</v>
      </c>
      <c r="C375" s="52" t="s">
        <v>2561</v>
      </c>
      <c r="D375" s="27" t="s">
        <v>62</v>
      </c>
      <c r="E375" s="27" t="s">
        <v>62</v>
      </c>
      <c r="F375" s="96">
        <v>13730</v>
      </c>
      <c r="G375" s="50" t="s">
        <v>62</v>
      </c>
      <c r="H375" s="57" t="s">
        <v>62</v>
      </c>
    </row>
    <row r="376" spans="2:8" ht="14.4" customHeight="1" x14ac:dyDescent="0.3">
      <c r="B376" s="622" t="s">
        <v>2562</v>
      </c>
      <c r="C376" s="52" t="s">
        <v>2563</v>
      </c>
      <c r="D376" s="27" t="s">
        <v>62</v>
      </c>
      <c r="E376" s="27" t="s">
        <v>62</v>
      </c>
      <c r="F376" s="96">
        <v>13730</v>
      </c>
      <c r="G376" s="50" t="s">
        <v>62</v>
      </c>
      <c r="H376" s="57" t="s">
        <v>62</v>
      </c>
    </row>
    <row r="377" spans="2:8" ht="14.4" customHeight="1" x14ac:dyDescent="0.3">
      <c r="B377" s="622">
        <v>585</v>
      </c>
      <c r="C377" s="52" t="s">
        <v>2564</v>
      </c>
      <c r="D377" s="27" t="s">
        <v>62</v>
      </c>
      <c r="E377" s="27" t="s">
        <v>62</v>
      </c>
      <c r="F377" s="96">
        <v>13730</v>
      </c>
      <c r="G377" s="50" t="s">
        <v>62</v>
      </c>
      <c r="H377" s="57" t="s">
        <v>62</v>
      </c>
    </row>
    <row r="378" spans="2:8" ht="14.4" customHeight="1" x14ac:dyDescent="0.3">
      <c r="B378" s="622" t="s">
        <v>2565</v>
      </c>
      <c r="C378" s="52" t="s">
        <v>2566</v>
      </c>
      <c r="D378" s="27" t="s">
        <v>62</v>
      </c>
      <c r="E378" s="27" t="s">
        <v>62</v>
      </c>
      <c r="F378" s="96">
        <v>13730</v>
      </c>
      <c r="G378" s="50" t="s">
        <v>62</v>
      </c>
      <c r="H378" s="57" t="s">
        <v>62</v>
      </c>
    </row>
    <row r="379" spans="2:8" s="640" customFormat="1" ht="20.100000000000001" customHeight="1" x14ac:dyDescent="0.3">
      <c r="B379" s="937" t="s">
        <v>3992</v>
      </c>
      <c r="C379" s="938"/>
      <c r="D379" s="938"/>
      <c r="E379" s="938"/>
      <c r="F379" s="938"/>
      <c r="G379" s="938"/>
      <c r="H379" s="939"/>
    </row>
    <row r="380" spans="2:8" x14ac:dyDescent="0.3">
      <c r="B380" s="622">
        <v>604</v>
      </c>
      <c r="C380" s="51" t="s">
        <v>2567</v>
      </c>
      <c r="D380" s="27" t="s">
        <v>62</v>
      </c>
      <c r="E380" s="27" t="s">
        <v>62</v>
      </c>
      <c r="F380" s="96">
        <v>13730</v>
      </c>
      <c r="G380" s="50" t="s">
        <v>62</v>
      </c>
      <c r="H380" s="57" t="s">
        <v>62</v>
      </c>
    </row>
    <row r="381" spans="2:8" x14ac:dyDescent="0.3">
      <c r="B381" s="622">
        <v>610</v>
      </c>
      <c r="C381" s="51" t="s">
        <v>2568</v>
      </c>
      <c r="D381" s="27" t="s">
        <v>62</v>
      </c>
      <c r="E381" s="27" t="s">
        <v>62</v>
      </c>
      <c r="F381" s="96">
        <v>13730</v>
      </c>
      <c r="G381" s="50" t="s">
        <v>62</v>
      </c>
      <c r="H381" s="57" t="s">
        <v>62</v>
      </c>
    </row>
    <row r="382" spans="2:8" ht="39.6" x14ac:dyDescent="0.3">
      <c r="B382" s="622" t="s">
        <v>2569</v>
      </c>
      <c r="C382" s="51" t="s">
        <v>2570</v>
      </c>
      <c r="D382" s="617"/>
      <c r="E382" s="619"/>
      <c r="F382" s="617"/>
      <c r="G382" s="619" t="s">
        <v>4037</v>
      </c>
      <c r="H382" s="57" t="s">
        <v>62</v>
      </c>
    </row>
    <row r="383" spans="2:8" ht="52.8" x14ac:dyDescent="0.3">
      <c r="B383" s="622" t="s">
        <v>2571</v>
      </c>
      <c r="C383" s="54" t="s">
        <v>2572</v>
      </c>
      <c r="D383" s="617"/>
      <c r="E383" s="619"/>
      <c r="F383" s="617"/>
      <c r="G383" s="619" t="s">
        <v>4037</v>
      </c>
      <c r="H383" s="57" t="s">
        <v>62</v>
      </c>
    </row>
    <row r="384" spans="2:8" ht="58.5" customHeight="1" x14ac:dyDescent="0.3">
      <c r="B384" s="622" t="s">
        <v>2573</v>
      </c>
      <c r="C384" s="54" t="s">
        <v>2574</v>
      </c>
      <c r="D384" s="617"/>
      <c r="E384" s="619"/>
      <c r="F384" s="617"/>
      <c r="G384" s="619" t="s">
        <v>4037</v>
      </c>
      <c r="H384" s="57" t="s">
        <v>62</v>
      </c>
    </row>
    <row r="385" spans="2:8" s="640" customFormat="1" ht="20.100000000000001" customHeight="1" x14ac:dyDescent="0.3">
      <c r="B385" s="937" t="s">
        <v>3993</v>
      </c>
      <c r="C385" s="938"/>
      <c r="D385" s="938"/>
      <c r="E385" s="938"/>
      <c r="F385" s="938"/>
      <c r="G385" s="938"/>
      <c r="H385" s="939"/>
    </row>
    <row r="386" spans="2:8" ht="21.75" customHeight="1" x14ac:dyDescent="0.3">
      <c r="B386" s="622" t="s">
        <v>2575</v>
      </c>
      <c r="C386" s="54" t="s">
        <v>4066</v>
      </c>
      <c r="D386" s="27" t="s">
        <v>62</v>
      </c>
      <c r="E386" s="27" t="s">
        <v>62</v>
      </c>
      <c r="F386" s="96">
        <v>13730</v>
      </c>
      <c r="G386" s="50" t="s">
        <v>62</v>
      </c>
      <c r="H386" s="57" t="s">
        <v>62</v>
      </c>
    </row>
    <row r="387" spans="2:8" s="640" customFormat="1" ht="20.100000000000001" customHeight="1" x14ac:dyDescent="0.3">
      <c r="B387" s="937" t="s">
        <v>3994</v>
      </c>
      <c r="C387" s="938"/>
      <c r="D387" s="938"/>
      <c r="E387" s="938"/>
      <c r="F387" s="938"/>
      <c r="G387" s="938"/>
      <c r="H387" s="939"/>
    </row>
    <row r="388" spans="2:8" ht="100.8" customHeight="1" x14ac:dyDescent="0.3">
      <c r="B388" s="621" t="s">
        <v>2576</v>
      </c>
      <c r="C388" s="54" t="s">
        <v>4065</v>
      </c>
      <c r="D388" s="27" t="s">
        <v>62</v>
      </c>
      <c r="E388" s="27" t="s">
        <v>62</v>
      </c>
      <c r="F388" s="96">
        <v>13730</v>
      </c>
      <c r="G388" s="50" t="s">
        <v>62</v>
      </c>
      <c r="H388" s="57" t="s">
        <v>62</v>
      </c>
    </row>
    <row r="389" spans="2:8" ht="139.19999999999999" customHeight="1" x14ac:dyDescent="0.3">
      <c r="B389" s="621" t="s">
        <v>2577</v>
      </c>
      <c r="C389" s="54" t="s">
        <v>4064</v>
      </c>
      <c r="D389" s="27" t="s">
        <v>62</v>
      </c>
      <c r="E389" s="27" t="s">
        <v>62</v>
      </c>
      <c r="F389" s="96">
        <v>13730</v>
      </c>
      <c r="G389" s="50" t="s">
        <v>62</v>
      </c>
      <c r="H389" s="57" t="s">
        <v>62</v>
      </c>
    </row>
    <row r="390" spans="2:8" x14ac:dyDescent="0.3">
      <c r="B390" s="621" t="s">
        <v>2578</v>
      </c>
      <c r="C390" s="51" t="s">
        <v>4063</v>
      </c>
      <c r="D390" s="27" t="s">
        <v>62</v>
      </c>
      <c r="E390" s="27" t="s">
        <v>62</v>
      </c>
      <c r="F390" s="96">
        <v>13730</v>
      </c>
      <c r="G390" s="50" t="s">
        <v>62</v>
      </c>
      <c r="H390" s="57" t="s">
        <v>62</v>
      </c>
    </row>
    <row r="391" spans="2:8" ht="30.75" customHeight="1" x14ac:dyDescent="0.3">
      <c r="B391" s="621" t="s">
        <v>2579</v>
      </c>
      <c r="C391" s="54" t="s">
        <v>4062</v>
      </c>
      <c r="D391" s="27" t="s">
        <v>62</v>
      </c>
      <c r="E391" s="27" t="s">
        <v>62</v>
      </c>
      <c r="F391" s="96">
        <v>13730</v>
      </c>
      <c r="G391" s="50" t="s">
        <v>62</v>
      </c>
      <c r="H391" s="57" t="s">
        <v>62</v>
      </c>
    </row>
    <row r="392" spans="2:8" ht="44.25" customHeight="1" x14ac:dyDescent="0.3">
      <c r="B392" s="621" t="s">
        <v>2580</v>
      </c>
      <c r="C392" s="54" t="s">
        <v>4061</v>
      </c>
      <c r="D392" s="27" t="s">
        <v>62</v>
      </c>
      <c r="E392" s="27" t="s">
        <v>62</v>
      </c>
      <c r="F392" s="96">
        <v>10980</v>
      </c>
      <c r="G392" s="50" t="s">
        <v>62</v>
      </c>
      <c r="H392" s="57" t="s">
        <v>62</v>
      </c>
    </row>
    <row r="393" spans="2:8" ht="26.4" x14ac:dyDescent="0.3">
      <c r="B393" s="621" t="s">
        <v>2581</v>
      </c>
      <c r="C393" s="54" t="s">
        <v>4060</v>
      </c>
      <c r="D393" s="27" t="s">
        <v>62</v>
      </c>
      <c r="E393" s="27" t="s">
        <v>62</v>
      </c>
      <c r="F393" s="96">
        <v>13730</v>
      </c>
      <c r="G393" s="50" t="s">
        <v>62</v>
      </c>
      <c r="H393" s="57" t="s">
        <v>62</v>
      </c>
    </row>
    <row r="394" spans="2:8" ht="66" x14ac:dyDescent="0.3">
      <c r="B394" s="621" t="s">
        <v>4048</v>
      </c>
      <c r="C394" s="54" t="s">
        <v>4059</v>
      </c>
      <c r="D394" s="27" t="s">
        <v>62</v>
      </c>
      <c r="E394" s="27" t="s">
        <v>62</v>
      </c>
      <c r="F394" s="96">
        <v>10980</v>
      </c>
      <c r="G394" s="50" t="s">
        <v>62</v>
      </c>
      <c r="H394" s="57" t="s">
        <v>62</v>
      </c>
    </row>
    <row r="395" spans="2:8" ht="52.8" x14ac:dyDescent="0.3">
      <c r="B395" s="621" t="s">
        <v>2582</v>
      </c>
      <c r="C395" s="54" t="s">
        <v>4058</v>
      </c>
      <c r="D395" s="27" t="s">
        <v>62</v>
      </c>
      <c r="E395" s="27" t="s">
        <v>62</v>
      </c>
      <c r="F395" s="96">
        <v>13730</v>
      </c>
      <c r="G395" s="50" t="s">
        <v>62</v>
      </c>
      <c r="H395" s="57" t="s">
        <v>62</v>
      </c>
    </row>
    <row r="396" spans="2:8" ht="66" x14ac:dyDescent="0.3">
      <c r="B396" s="621" t="s">
        <v>2583</v>
      </c>
      <c r="C396" s="54" t="s">
        <v>2584</v>
      </c>
      <c r="D396" s="27" t="s">
        <v>62</v>
      </c>
      <c r="E396" s="27" t="s">
        <v>62</v>
      </c>
      <c r="F396" s="96">
        <v>10980</v>
      </c>
      <c r="G396" s="50" t="s">
        <v>62</v>
      </c>
      <c r="H396" s="57" t="s">
        <v>62</v>
      </c>
    </row>
    <row r="397" spans="2:8" ht="118.8" x14ac:dyDescent="0.3">
      <c r="B397" s="621" t="s">
        <v>2585</v>
      </c>
      <c r="C397" s="54" t="s">
        <v>4049</v>
      </c>
      <c r="D397" s="27" t="s">
        <v>62</v>
      </c>
      <c r="E397" s="27" t="s">
        <v>62</v>
      </c>
      <c r="F397" s="96">
        <v>13730</v>
      </c>
      <c r="G397" s="50" t="s">
        <v>62</v>
      </c>
      <c r="H397" s="57" t="s">
        <v>62</v>
      </c>
    </row>
    <row r="398" spans="2:8" ht="26.4" x14ac:dyDescent="0.3">
      <c r="B398" s="621" t="s">
        <v>2586</v>
      </c>
      <c r="C398" s="54" t="s">
        <v>4050</v>
      </c>
      <c r="D398" s="27" t="s">
        <v>62</v>
      </c>
      <c r="E398" s="27" t="s">
        <v>62</v>
      </c>
      <c r="F398" s="96">
        <v>13730</v>
      </c>
      <c r="G398" s="50" t="s">
        <v>62</v>
      </c>
      <c r="H398" s="57" t="s">
        <v>62</v>
      </c>
    </row>
    <row r="399" spans="2:8" ht="94.2" customHeight="1" x14ac:dyDescent="0.3">
      <c r="B399" s="621" t="s">
        <v>2587</v>
      </c>
      <c r="C399" s="54" t="s">
        <v>4051</v>
      </c>
      <c r="D399" s="27" t="s">
        <v>62</v>
      </c>
      <c r="E399" s="27" t="s">
        <v>62</v>
      </c>
      <c r="F399" s="96">
        <v>13730</v>
      </c>
      <c r="G399" s="50" t="s">
        <v>62</v>
      </c>
      <c r="H399" s="57" t="s">
        <v>62</v>
      </c>
    </row>
    <row r="400" spans="2:8" ht="26.4" x14ac:dyDescent="0.3">
      <c r="B400" s="621" t="s">
        <v>2588</v>
      </c>
      <c r="C400" s="54" t="s">
        <v>4052</v>
      </c>
      <c r="D400" s="27" t="s">
        <v>62</v>
      </c>
      <c r="E400" s="27" t="s">
        <v>62</v>
      </c>
      <c r="F400" s="96">
        <v>27450</v>
      </c>
      <c r="G400" s="50" t="s">
        <v>62</v>
      </c>
      <c r="H400" s="57" t="s">
        <v>62</v>
      </c>
    </row>
    <row r="401" spans="2:8" ht="39.6" x14ac:dyDescent="0.3">
      <c r="B401" s="621" t="s">
        <v>2589</v>
      </c>
      <c r="C401" s="54" t="s">
        <v>4053</v>
      </c>
      <c r="D401" s="27" t="s">
        <v>62</v>
      </c>
      <c r="E401" s="27" t="s">
        <v>62</v>
      </c>
      <c r="F401" s="96">
        <v>27450</v>
      </c>
      <c r="G401" s="50" t="s">
        <v>62</v>
      </c>
      <c r="H401" s="57" t="s">
        <v>62</v>
      </c>
    </row>
    <row r="402" spans="2:8" ht="26.4" x14ac:dyDescent="0.3">
      <c r="B402" s="621" t="s">
        <v>2590</v>
      </c>
      <c r="C402" s="54" t="s">
        <v>4054</v>
      </c>
      <c r="D402" s="27" t="s">
        <v>62</v>
      </c>
      <c r="E402" s="27" t="s">
        <v>62</v>
      </c>
      <c r="F402" s="96">
        <v>27450</v>
      </c>
      <c r="G402" s="50" t="s">
        <v>62</v>
      </c>
      <c r="H402" s="57" t="s">
        <v>62</v>
      </c>
    </row>
    <row r="403" spans="2:8" ht="39.6" x14ac:dyDescent="0.3">
      <c r="B403" s="621" t="s">
        <v>2591</v>
      </c>
      <c r="C403" s="54" t="s">
        <v>4055</v>
      </c>
      <c r="D403" s="27" t="s">
        <v>62</v>
      </c>
      <c r="E403" s="27" t="s">
        <v>62</v>
      </c>
      <c r="F403" s="96">
        <v>27450</v>
      </c>
      <c r="G403" s="50" t="s">
        <v>62</v>
      </c>
      <c r="H403" s="57" t="s">
        <v>62</v>
      </c>
    </row>
    <row r="404" spans="2:8" ht="39.6" x14ac:dyDescent="0.3">
      <c r="B404" s="621" t="s">
        <v>2592</v>
      </c>
      <c r="C404" s="54" t="s">
        <v>4056</v>
      </c>
      <c r="D404" s="27" t="s">
        <v>62</v>
      </c>
      <c r="E404" s="27" t="s">
        <v>62</v>
      </c>
      <c r="F404" s="96">
        <v>27450</v>
      </c>
      <c r="G404" s="50" t="s">
        <v>62</v>
      </c>
      <c r="H404" s="57" t="s">
        <v>62</v>
      </c>
    </row>
    <row r="405" spans="2:8" ht="42" customHeight="1" x14ac:dyDescent="0.3">
      <c r="B405" s="621" t="s">
        <v>2593</v>
      </c>
      <c r="C405" s="54" t="s">
        <v>4057</v>
      </c>
      <c r="D405" s="27" t="s">
        <v>62</v>
      </c>
      <c r="E405" s="27" t="s">
        <v>62</v>
      </c>
      <c r="F405" s="96">
        <v>27450</v>
      </c>
      <c r="G405" s="50" t="s">
        <v>62</v>
      </c>
      <c r="H405" s="57" t="s">
        <v>62</v>
      </c>
    </row>
    <row r="406" spans="2:8" ht="15" customHeight="1" x14ac:dyDescent="0.3"/>
  </sheetData>
  <mergeCells count="36">
    <mergeCell ref="B19:B20"/>
    <mergeCell ref="B1:H1"/>
    <mergeCell ref="B7:H7"/>
    <mergeCell ref="B8:H8"/>
    <mergeCell ref="B9:C10"/>
    <mergeCell ref="D9:E9"/>
    <mergeCell ref="F9:G9"/>
    <mergeCell ref="H9:H10"/>
    <mergeCell ref="B11:H11"/>
    <mergeCell ref="B12:H12"/>
    <mergeCell ref="B13:B14"/>
    <mergeCell ref="B15:B16"/>
    <mergeCell ref="B17:H17"/>
    <mergeCell ref="B141:B146"/>
    <mergeCell ref="B21:B23"/>
    <mergeCell ref="B24:B25"/>
    <mergeCell ref="B26:B27"/>
    <mergeCell ref="B28:H28"/>
    <mergeCell ref="B55:H55"/>
    <mergeCell ref="B109:H109"/>
    <mergeCell ref="B342:H342"/>
    <mergeCell ref="B379:H379"/>
    <mergeCell ref="B385:H385"/>
    <mergeCell ref="B387:H387"/>
    <mergeCell ref="B3:E3"/>
    <mergeCell ref="B147:B152"/>
    <mergeCell ref="B153:B158"/>
    <mergeCell ref="B159:B164"/>
    <mergeCell ref="B165:B170"/>
    <mergeCell ref="B255:H255"/>
    <mergeCell ref="B321:H321"/>
    <mergeCell ref="B111:B116"/>
    <mergeCell ref="B117:B122"/>
    <mergeCell ref="B123:B128"/>
    <mergeCell ref="B129:B134"/>
    <mergeCell ref="B135:B1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A3C2-ED58-4715-8607-E98A2D182BA9}">
  <sheetPr codeName="Sheet11">
    <pageSetUpPr fitToPage="1"/>
  </sheetPr>
  <dimension ref="A1:H18"/>
  <sheetViews>
    <sheetView workbookViewId="0">
      <selection activeCell="F15" sqref="F15"/>
    </sheetView>
  </sheetViews>
  <sheetFormatPr defaultColWidth="0" defaultRowHeight="13.8" zeroHeight="1" x14ac:dyDescent="0.25"/>
  <cols>
    <col min="1" max="1" width="5.77734375" style="107" customWidth="1"/>
    <col min="2" max="2" width="8.44140625" style="72" customWidth="1"/>
    <col min="3" max="3" width="54.6640625" style="72" customWidth="1"/>
    <col min="4" max="7" width="15.6640625" style="72" customWidth="1"/>
    <col min="8" max="8" width="5.77734375" style="107" customWidth="1"/>
    <col min="9" max="16384" width="9.109375" style="107" hidden="1"/>
  </cols>
  <sheetData>
    <row r="1" spans="2:8" ht="19.95" customHeight="1" x14ac:dyDescent="0.25">
      <c r="B1" s="822" t="s">
        <v>3266</v>
      </c>
      <c r="C1" s="822"/>
      <c r="D1" s="822"/>
      <c r="E1" s="822"/>
      <c r="F1" s="822"/>
      <c r="G1" s="822"/>
      <c r="H1" s="109"/>
    </row>
    <row r="2" spans="2:8" ht="15" customHeight="1" x14ac:dyDescent="0.25">
      <c r="B2" s="68"/>
      <c r="C2" s="119"/>
      <c r="D2" s="69"/>
      <c r="E2" s="119"/>
      <c r="F2" s="70"/>
      <c r="G2" s="71"/>
      <c r="H2" s="109"/>
    </row>
    <row r="3" spans="2:8" ht="15" customHeight="1" x14ac:dyDescent="0.25">
      <c r="B3" s="958" t="str">
        <f>"In accordance with the Monetary Units Act 2004, the value for "&amp;FinYear&amp;" is:"</f>
        <v>In accordance with the Monetary Units Act 2004, the value for 2025-2026 is:</v>
      </c>
      <c r="C3" s="958"/>
      <c r="D3" s="69"/>
      <c r="E3" s="119"/>
      <c r="F3" s="70"/>
      <c r="G3" s="71"/>
      <c r="H3" s="109"/>
    </row>
    <row r="4" spans="2:8" ht="15" customHeight="1" x14ac:dyDescent="0.25">
      <c r="B4" s="68"/>
      <c r="C4" s="78" t="s">
        <v>7</v>
      </c>
      <c r="D4" s="120">
        <f>FeeUnit</f>
        <v>16.809999999999999</v>
      </c>
      <c r="E4" s="119"/>
      <c r="F4" s="70"/>
      <c r="G4" s="71"/>
      <c r="H4" s="109"/>
    </row>
    <row r="5" spans="2:8" ht="15" customHeight="1" x14ac:dyDescent="0.25">
      <c r="B5" s="68"/>
      <c r="C5" s="78" t="s">
        <v>8</v>
      </c>
      <c r="D5" s="120">
        <f>PenaltyUnit</f>
        <v>203.51</v>
      </c>
      <c r="E5" s="119"/>
      <c r="F5" s="70"/>
      <c r="G5" s="71"/>
      <c r="H5" s="109"/>
    </row>
    <row r="6" spans="2:8" ht="15" customHeight="1" x14ac:dyDescent="0.25">
      <c r="B6" s="68"/>
      <c r="C6" s="121"/>
      <c r="D6" s="463"/>
      <c r="E6" s="119"/>
      <c r="F6" s="70"/>
      <c r="G6" s="71"/>
      <c r="H6" s="109"/>
    </row>
    <row r="7" spans="2:8" ht="34.950000000000003" customHeight="1" x14ac:dyDescent="0.25">
      <c r="B7" s="954" t="s">
        <v>9</v>
      </c>
      <c r="C7" s="954"/>
      <c r="D7" s="954"/>
      <c r="E7" s="954"/>
      <c r="F7" s="954"/>
      <c r="G7" s="954"/>
      <c r="H7" s="106"/>
    </row>
    <row r="8" spans="2:8" ht="34.950000000000003" customHeight="1" x14ac:dyDescent="0.25">
      <c r="B8" s="955" t="s">
        <v>10</v>
      </c>
      <c r="C8" s="955"/>
      <c r="D8" s="955"/>
      <c r="E8" s="955"/>
      <c r="F8" s="955"/>
      <c r="G8" s="955"/>
      <c r="H8" s="108"/>
    </row>
    <row r="9" spans="2:8" ht="55.2" customHeight="1" x14ac:dyDescent="0.25">
      <c r="B9" s="950" t="s">
        <v>3563</v>
      </c>
      <c r="C9" s="951"/>
      <c r="D9" s="956" t="str">
        <f>"Infringement Penalty
from "&amp;TEXT(StartDate,"dd-MMM-YYYY")</f>
        <v>Infringement Penalty
from 01-Jul-2025</v>
      </c>
      <c r="E9" s="957"/>
      <c r="F9" s="956" t="str">
        <f>"Maximum Court Penalty
from "&amp;TEXT(StartDate,"dd-MMM-YYYY")</f>
        <v>Maximum Court Penalty
from 01-Jul-2025</v>
      </c>
      <c r="G9" s="957"/>
    </row>
    <row r="10" spans="2:8" ht="19.95" customHeight="1" x14ac:dyDescent="0.25">
      <c r="B10" s="952"/>
      <c r="C10" s="953"/>
      <c r="D10" s="464" t="s">
        <v>11</v>
      </c>
      <c r="E10" s="465" t="s">
        <v>12</v>
      </c>
      <c r="F10" s="466" t="s">
        <v>11</v>
      </c>
      <c r="G10" s="467" t="s">
        <v>12</v>
      </c>
    </row>
    <row r="11" spans="2:8" ht="19.95" customHeight="1" x14ac:dyDescent="0.25">
      <c r="B11" s="947" t="s">
        <v>3586</v>
      </c>
      <c r="C11" s="948"/>
      <c r="D11" s="948"/>
      <c r="E11" s="948"/>
      <c r="F11" s="948"/>
      <c r="G11" s="949"/>
    </row>
    <row r="12" spans="2:8" ht="26.4" x14ac:dyDescent="0.25">
      <c r="B12" s="34" t="s">
        <v>2594</v>
      </c>
      <c r="C12" s="115" t="s">
        <v>2595</v>
      </c>
      <c r="D12" s="67">
        <v>411</v>
      </c>
      <c r="E12" s="27" t="s">
        <v>62</v>
      </c>
      <c r="F12" s="31">
        <v>4110</v>
      </c>
      <c r="G12" s="27" t="s">
        <v>62</v>
      </c>
    </row>
    <row r="13" spans="2:8" x14ac:dyDescent="0.25">
      <c r="B13" s="52">
        <v>28</v>
      </c>
      <c r="C13" s="54" t="s">
        <v>2596</v>
      </c>
      <c r="D13" s="30">
        <v>411</v>
      </c>
      <c r="E13" s="27" t="s">
        <v>62</v>
      </c>
      <c r="F13" s="31">
        <v>4110</v>
      </c>
      <c r="G13" s="27" t="s">
        <v>62</v>
      </c>
    </row>
    <row r="14" spans="2:8" x14ac:dyDescent="0.25">
      <c r="B14" s="52" t="s">
        <v>2597</v>
      </c>
      <c r="C14" s="54" t="s">
        <v>2598</v>
      </c>
      <c r="D14" s="30">
        <v>547</v>
      </c>
      <c r="E14" s="27" t="s">
        <v>62</v>
      </c>
      <c r="F14" s="31">
        <v>5470</v>
      </c>
      <c r="G14" s="27" t="s">
        <v>62</v>
      </c>
    </row>
    <row r="15" spans="2:8" x14ac:dyDescent="0.25">
      <c r="B15" s="52" t="s">
        <v>2161</v>
      </c>
      <c r="C15" s="54" t="s">
        <v>3271</v>
      </c>
      <c r="D15" s="27" t="s">
        <v>62</v>
      </c>
      <c r="E15" s="27" t="s">
        <v>62</v>
      </c>
      <c r="F15" s="31">
        <v>5470</v>
      </c>
      <c r="G15" s="27" t="s">
        <v>62</v>
      </c>
    </row>
    <row r="16" spans="2:8" ht="19.95" customHeight="1" x14ac:dyDescent="0.25">
      <c r="B16" s="947" t="s">
        <v>3587</v>
      </c>
      <c r="C16" s="948"/>
      <c r="D16" s="948"/>
      <c r="E16" s="948"/>
      <c r="F16" s="948"/>
      <c r="G16" s="949"/>
    </row>
    <row r="17" spans="2:7" x14ac:dyDescent="0.25">
      <c r="B17" s="52" t="s">
        <v>2599</v>
      </c>
      <c r="C17" s="54" t="s">
        <v>4036</v>
      </c>
      <c r="D17" s="66">
        <v>206</v>
      </c>
      <c r="E17" s="27" t="s">
        <v>62</v>
      </c>
      <c r="F17" s="31">
        <v>2060</v>
      </c>
      <c r="G17" s="27" t="s">
        <v>62</v>
      </c>
    </row>
    <row r="18" spans="2:7" ht="15" customHeight="1" x14ac:dyDescent="0.25"/>
  </sheetData>
  <mergeCells count="9">
    <mergeCell ref="B11:G11"/>
    <mergeCell ref="B16:G16"/>
    <mergeCell ref="B1:G1"/>
    <mergeCell ref="B9:C10"/>
    <mergeCell ref="B7:G7"/>
    <mergeCell ref="B8:G8"/>
    <mergeCell ref="F9:G9"/>
    <mergeCell ref="D9:E9"/>
    <mergeCell ref="B3:C3"/>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AJ74"/>
  <sheetViews>
    <sheetView zoomScaleNormal="100" zoomScaleSheetLayoutView="86" workbookViewId="0">
      <selection activeCell="C52" sqref="C52"/>
    </sheetView>
  </sheetViews>
  <sheetFormatPr defaultColWidth="0" defaultRowHeight="15" customHeight="1" zeroHeight="1" x14ac:dyDescent="0.25"/>
  <cols>
    <col min="1" max="1" width="5.77734375" style="85" customWidth="1"/>
    <col min="2" max="2" width="8.6640625" style="108" customWidth="1"/>
    <col min="3" max="3" width="76.33203125" style="85" customWidth="1"/>
    <col min="4" max="5" width="15.6640625" style="119" customWidth="1"/>
    <col min="6" max="6" width="5.77734375" style="85" customWidth="1"/>
    <col min="7" max="16384" width="9.109375" style="85" hidden="1"/>
  </cols>
  <sheetData>
    <row r="1" spans="2:5" s="431" customFormat="1" ht="19.95" customHeight="1" x14ac:dyDescent="0.25">
      <c r="B1" s="798" t="s">
        <v>2848</v>
      </c>
      <c r="C1" s="798"/>
      <c r="D1" s="798"/>
      <c r="E1" s="798"/>
    </row>
    <row r="2" spans="2:5" s="432" customFormat="1" ht="15" customHeight="1" x14ac:dyDescent="0.25">
      <c r="B2" s="165"/>
      <c r="C2" s="817"/>
      <c r="D2" s="817"/>
      <c r="E2" s="817"/>
    </row>
    <row r="3" spans="2:5" s="432" customFormat="1" ht="15" customHeight="1" x14ac:dyDescent="0.25">
      <c r="B3" s="165"/>
      <c r="C3" s="121" t="str">
        <f>"In accordance with the Monetary Units Act 2004, the value for "&amp;FinYear&amp;" is:"</f>
        <v>In accordance with the Monetary Units Act 2004, the value for 2025-2026 is:</v>
      </c>
      <c r="D3" s="166"/>
      <c r="E3" s="505"/>
    </row>
    <row r="4" spans="2:5" s="432" customFormat="1" ht="15" customHeight="1" x14ac:dyDescent="0.25">
      <c r="B4" s="165"/>
      <c r="C4" s="78" t="s">
        <v>7</v>
      </c>
      <c r="D4" s="222">
        <f>FeeUnit</f>
        <v>16.809999999999999</v>
      </c>
      <c r="E4" s="505"/>
    </row>
    <row r="5" spans="2:5" s="432" customFormat="1" ht="15" customHeight="1" x14ac:dyDescent="0.25">
      <c r="B5" s="165"/>
      <c r="C5" s="78" t="s">
        <v>8</v>
      </c>
      <c r="D5" s="222">
        <f>PenaltyUnit</f>
        <v>203.51</v>
      </c>
      <c r="E5" s="166"/>
    </row>
    <row r="6" spans="2:5" s="432" customFormat="1" ht="15" customHeight="1" x14ac:dyDescent="0.25">
      <c r="B6" s="165"/>
      <c r="C6" s="78"/>
      <c r="D6" s="171"/>
      <c r="E6" s="166"/>
    </row>
    <row r="7" spans="2:5" s="432" customFormat="1" ht="34.950000000000003" customHeight="1" x14ac:dyDescent="0.25">
      <c r="B7" s="797" t="s">
        <v>3607</v>
      </c>
      <c r="C7" s="797"/>
      <c r="D7" s="797"/>
      <c r="E7" s="797"/>
    </row>
    <row r="8" spans="2:5" s="432" customFormat="1" ht="34.950000000000003" customHeight="1" x14ac:dyDescent="0.25">
      <c r="B8" s="797" t="s">
        <v>10</v>
      </c>
      <c r="C8" s="797"/>
      <c r="D8" s="797"/>
      <c r="E8" s="797"/>
    </row>
    <row r="9" spans="2:5" s="506" customFormat="1" ht="34.950000000000003" customHeight="1" x14ac:dyDescent="0.3">
      <c r="B9" s="1013" t="s">
        <v>3609</v>
      </c>
      <c r="C9" s="1014"/>
      <c r="D9" s="1015" t="str">
        <f>"Fee from 
"&amp;TEXT(StartDate,"dd-MMM-YYYY")</f>
        <v>Fee from 
01-Jul-2025</v>
      </c>
      <c r="E9" s="1016"/>
    </row>
    <row r="10" spans="2:5" s="506" customFormat="1" ht="19.95" customHeight="1" x14ac:dyDescent="0.3">
      <c r="B10" s="1013"/>
      <c r="C10" s="1014"/>
      <c r="D10" s="469" t="s">
        <v>11</v>
      </c>
      <c r="E10" s="470" t="s">
        <v>12</v>
      </c>
    </row>
    <row r="11" spans="2:5" ht="19.8" customHeight="1" x14ac:dyDescent="0.25">
      <c r="B11" s="1010" t="s">
        <v>4085</v>
      </c>
      <c r="C11" s="1011"/>
      <c r="D11" s="1011"/>
      <c r="E11" s="1012"/>
    </row>
    <row r="12" spans="2:5" s="451" customFormat="1" ht="15" customHeight="1" x14ac:dyDescent="0.3">
      <c r="B12" s="508">
        <v>8</v>
      </c>
      <c r="C12" s="1020" t="s">
        <v>3010</v>
      </c>
      <c r="D12" s="1021"/>
      <c r="E12" s="1022"/>
    </row>
    <row r="13" spans="2:5" s="451" customFormat="1" ht="15" customHeight="1" x14ac:dyDescent="0.3">
      <c r="B13" s="508"/>
      <c r="C13" s="480" t="s">
        <v>3001</v>
      </c>
      <c r="D13" s="96">
        <f>IF(E13="","",IFERROR(ROUND(E13*FeeUnit,1), E13))</f>
        <v>42</v>
      </c>
      <c r="E13" s="482">
        <v>2.5</v>
      </c>
    </row>
    <row r="14" spans="2:5" s="451" customFormat="1" ht="15" customHeight="1" x14ac:dyDescent="0.3">
      <c r="B14" s="508"/>
      <c r="C14" s="480" t="s">
        <v>3002</v>
      </c>
      <c r="D14" s="96">
        <f>IF(E14="","",IFERROR(ROUND(E14*FeeUnit,1), E14))</f>
        <v>21</v>
      </c>
      <c r="E14" s="482">
        <v>1.25</v>
      </c>
    </row>
    <row r="15" spans="2:5" s="451" customFormat="1" ht="15" customHeight="1" x14ac:dyDescent="0.3">
      <c r="B15" s="508"/>
      <c r="C15" s="480" t="s">
        <v>3005</v>
      </c>
      <c r="D15" s="96">
        <v>5.0999999999999996</v>
      </c>
      <c r="E15" s="482" t="s">
        <v>62</v>
      </c>
    </row>
    <row r="16" spans="2:5" s="451" customFormat="1" ht="15" customHeight="1" x14ac:dyDescent="0.3">
      <c r="B16" s="509"/>
      <c r="C16" s="483" t="s">
        <v>3006</v>
      </c>
      <c r="D16" s="96">
        <v>2.5</v>
      </c>
      <c r="E16" s="484" t="s">
        <v>62</v>
      </c>
    </row>
    <row r="17" spans="1:36" s="104" customFormat="1" ht="15" customHeight="1" x14ac:dyDescent="0.3">
      <c r="B17" s="510">
        <v>9</v>
      </c>
      <c r="C17" s="485" t="s">
        <v>3003</v>
      </c>
      <c r="D17" s="96">
        <f>IF(E17="","",IFERROR(ROUND(E17*FeeUnit,1), E17))</f>
        <v>26.2</v>
      </c>
      <c r="E17" s="486">
        <v>1.56</v>
      </c>
    </row>
    <row r="18" spans="1:36" s="104" customFormat="1" ht="15" customHeight="1" x14ac:dyDescent="0.3">
      <c r="B18" s="511">
        <v>10</v>
      </c>
      <c r="C18" s="487" t="s">
        <v>3007</v>
      </c>
      <c r="D18" s="96">
        <v>6.6</v>
      </c>
      <c r="E18" s="482" t="s">
        <v>62</v>
      </c>
    </row>
    <row r="19" spans="1:36" s="104" customFormat="1" ht="15" customHeight="1" x14ac:dyDescent="0.3">
      <c r="B19" s="512">
        <v>11</v>
      </c>
      <c r="C19" s="488" t="s">
        <v>3004</v>
      </c>
      <c r="D19" s="96">
        <f t="shared" ref="D19:D27" si="0">IF(E19="","",IFERROR(ROUND(E19*FeeUnit,1), E19))</f>
        <v>32.799999999999997</v>
      </c>
      <c r="E19" s="490">
        <v>1.95</v>
      </c>
    </row>
    <row r="20" spans="1:36" s="104" customFormat="1" ht="15" customHeight="1" x14ac:dyDescent="0.3">
      <c r="B20" s="513">
        <v>13</v>
      </c>
      <c r="C20" s="491" t="s">
        <v>3011</v>
      </c>
      <c r="D20" s="96">
        <f t="shared" si="0"/>
        <v>77.3</v>
      </c>
      <c r="E20" s="493">
        <v>4.5999999999999996</v>
      </c>
    </row>
    <row r="21" spans="1:36" s="104" customFormat="1" ht="15" customHeight="1" x14ac:dyDescent="0.3">
      <c r="B21" s="513">
        <v>14</v>
      </c>
      <c r="C21" s="494" t="s">
        <v>3012</v>
      </c>
      <c r="D21" s="96">
        <f t="shared" si="0"/>
        <v>77.3</v>
      </c>
      <c r="E21" s="493">
        <v>4.5999999999999996</v>
      </c>
    </row>
    <row r="22" spans="1:36" s="104" customFormat="1" ht="15" customHeight="1" x14ac:dyDescent="0.3">
      <c r="B22" s="514">
        <v>15</v>
      </c>
      <c r="C22" s="1023" t="s">
        <v>3013</v>
      </c>
      <c r="D22" s="1024"/>
      <c r="E22" s="1025"/>
    </row>
    <row r="23" spans="1:36" s="104" customFormat="1" ht="15" customHeight="1" x14ac:dyDescent="0.3">
      <c r="B23" s="514"/>
      <c r="C23" s="495" t="s">
        <v>3014</v>
      </c>
      <c r="D23" s="481">
        <f t="shared" si="0"/>
        <v>56.1</v>
      </c>
      <c r="E23" s="482">
        <v>3.34</v>
      </c>
    </row>
    <row r="24" spans="1:36" s="104" customFormat="1" ht="15" customHeight="1" x14ac:dyDescent="0.3">
      <c r="B24" s="514"/>
      <c r="C24" s="495" t="s">
        <v>3015</v>
      </c>
      <c r="D24" s="489">
        <f t="shared" si="0"/>
        <v>112.6</v>
      </c>
      <c r="E24" s="490">
        <v>6.7</v>
      </c>
    </row>
    <row r="25" spans="1:36" s="104" customFormat="1" ht="15" customHeight="1" x14ac:dyDescent="0.3">
      <c r="B25" s="513">
        <v>16</v>
      </c>
      <c r="C25" s="491" t="s">
        <v>3016</v>
      </c>
      <c r="D25" s="492">
        <f t="shared" si="0"/>
        <v>25.9</v>
      </c>
      <c r="E25" s="493">
        <v>1.54</v>
      </c>
    </row>
    <row r="26" spans="1:36" s="104" customFormat="1" ht="15" customHeight="1" x14ac:dyDescent="0.3">
      <c r="B26" s="513">
        <v>17</v>
      </c>
      <c r="C26" s="491" t="s">
        <v>3017</v>
      </c>
      <c r="D26" s="492">
        <f t="shared" si="0"/>
        <v>77.3</v>
      </c>
      <c r="E26" s="493">
        <v>4.5999999999999996</v>
      </c>
    </row>
    <row r="27" spans="1:36" s="104" customFormat="1" ht="15" customHeight="1" x14ac:dyDescent="0.3">
      <c r="B27" s="515">
        <v>18</v>
      </c>
      <c r="C27" s="496" t="s">
        <v>3018</v>
      </c>
      <c r="D27" s="497">
        <f t="shared" si="0"/>
        <v>77.3</v>
      </c>
      <c r="E27" s="498">
        <v>4.5999999999999996</v>
      </c>
    </row>
    <row r="28" spans="1:36" s="499" customFormat="1" ht="15" customHeight="1" x14ac:dyDescent="0.3">
      <c r="A28" s="104"/>
      <c r="B28" s="516">
        <v>19</v>
      </c>
      <c r="C28" s="1017" t="s">
        <v>3264</v>
      </c>
      <c r="D28" s="1018"/>
      <c r="E28" s="1019"/>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row>
    <row r="29" spans="1:36" ht="49.95" customHeight="1" x14ac:dyDescent="0.25">
      <c r="B29" s="479"/>
      <c r="C29" s="479" t="s">
        <v>3596</v>
      </c>
      <c r="D29" s="1138">
        <f>IF(E29="","",IFERROR(ROUND(E29*FeeUnit,1), E29))</f>
        <v>1773.5</v>
      </c>
      <c r="E29" s="478">
        <v>105.5</v>
      </c>
    </row>
    <row r="30" spans="1:36" ht="49.95" customHeight="1" x14ac:dyDescent="0.25">
      <c r="B30" s="479"/>
      <c r="C30" s="479" t="s">
        <v>3599</v>
      </c>
      <c r="D30" s="1138">
        <f t="shared" ref="D30:D45" si="1">IF(E30="","",IFERROR(ROUND(E30*FeeUnit,1), E30))</f>
        <v>1419.6</v>
      </c>
      <c r="E30" s="478">
        <v>84.45</v>
      </c>
    </row>
    <row r="31" spans="1:36" ht="49.95" customHeight="1" x14ac:dyDescent="0.25">
      <c r="B31" s="479"/>
      <c r="C31" s="479" t="s">
        <v>3600</v>
      </c>
      <c r="D31" s="1138">
        <f t="shared" si="1"/>
        <v>1064.0999999999999</v>
      </c>
      <c r="E31" s="478">
        <v>63.3</v>
      </c>
    </row>
    <row r="32" spans="1:36" ht="40.200000000000003" customHeight="1" x14ac:dyDescent="0.25">
      <c r="B32" s="479"/>
      <c r="C32" s="479" t="s">
        <v>3593</v>
      </c>
      <c r="D32" s="1138">
        <f t="shared" si="1"/>
        <v>1064.0999999999999</v>
      </c>
      <c r="E32" s="478">
        <v>63.3</v>
      </c>
    </row>
    <row r="33" spans="1:36" ht="40.200000000000003" customHeight="1" x14ac:dyDescent="0.25">
      <c r="B33" s="479"/>
      <c r="C33" s="479" t="s">
        <v>3263</v>
      </c>
      <c r="D33" s="1138">
        <f t="shared" si="1"/>
        <v>1064.0999999999999</v>
      </c>
      <c r="E33" s="478">
        <v>63.3</v>
      </c>
    </row>
    <row r="34" spans="1:36" ht="40.200000000000003" customHeight="1" x14ac:dyDescent="0.25">
      <c r="B34" s="479"/>
      <c r="C34" s="479" t="s">
        <v>3594</v>
      </c>
      <c r="D34" s="1138">
        <f t="shared" si="1"/>
        <v>1064.0999999999999</v>
      </c>
      <c r="E34" s="478">
        <v>63.3</v>
      </c>
    </row>
    <row r="35" spans="1:36" ht="40.200000000000003" customHeight="1" x14ac:dyDescent="0.25">
      <c r="B35" s="479"/>
      <c r="C35" s="479" t="s">
        <v>3597</v>
      </c>
      <c r="D35" s="1138">
        <f t="shared" si="1"/>
        <v>709.4</v>
      </c>
      <c r="E35" s="478">
        <v>42.2</v>
      </c>
    </row>
    <row r="36" spans="1:36" ht="40.200000000000003" customHeight="1" x14ac:dyDescent="0.25">
      <c r="B36" s="479"/>
      <c r="C36" s="479" t="s">
        <v>3598</v>
      </c>
      <c r="D36" s="1138">
        <f t="shared" si="1"/>
        <v>709.4</v>
      </c>
      <c r="E36" s="478">
        <v>42.2</v>
      </c>
    </row>
    <row r="37" spans="1:36" s="104" customFormat="1" ht="15" customHeight="1" x14ac:dyDescent="0.3">
      <c r="B37" s="500"/>
      <c r="C37" s="500" t="s">
        <v>3603</v>
      </c>
      <c r="D37" s="1138">
        <f t="shared" si="1"/>
        <v>709.4</v>
      </c>
      <c r="E37" s="501">
        <v>42.2</v>
      </c>
    </row>
    <row r="38" spans="1:36" s="104" customFormat="1" ht="15" customHeight="1" x14ac:dyDescent="0.3">
      <c r="B38" s="500"/>
      <c r="C38" s="500" t="s">
        <v>3602</v>
      </c>
      <c r="D38" s="1138">
        <f t="shared" si="1"/>
        <v>416</v>
      </c>
      <c r="E38" s="501">
        <v>24.75</v>
      </c>
    </row>
    <row r="39" spans="1:36" s="104" customFormat="1" ht="15" customHeight="1" x14ac:dyDescent="0.3">
      <c r="B39" s="500"/>
      <c r="C39" s="500" t="s">
        <v>3604</v>
      </c>
      <c r="D39" s="1138">
        <f t="shared" si="1"/>
        <v>416</v>
      </c>
      <c r="E39" s="501">
        <v>24.75</v>
      </c>
    </row>
    <row r="40" spans="1:36" s="104" customFormat="1" ht="15" customHeight="1" x14ac:dyDescent="0.3">
      <c r="B40" s="500"/>
      <c r="C40" s="500" t="s">
        <v>3605</v>
      </c>
      <c r="D40" s="1138">
        <f t="shared" si="1"/>
        <v>416</v>
      </c>
      <c r="E40" s="501">
        <v>24.75</v>
      </c>
    </row>
    <row r="41" spans="1:36" s="104" customFormat="1" ht="15" customHeight="1" x14ac:dyDescent="0.3">
      <c r="B41" s="502"/>
      <c r="C41" s="502" t="s">
        <v>3606</v>
      </c>
      <c r="D41" s="1138">
        <f t="shared" si="1"/>
        <v>416</v>
      </c>
      <c r="E41" s="501">
        <v>24.75</v>
      </c>
    </row>
    <row r="42" spans="1:36" s="104" customFormat="1" ht="15" customHeight="1" x14ac:dyDescent="0.3">
      <c r="B42" s="515" t="s">
        <v>1651</v>
      </c>
      <c r="C42" s="503" t="s">
        <v>3019</v>
      </c>
      <c r="D42" s="96">
        <f t="shared" si="1"/>
        <v>25.9</v>
      </c>
      <c r="E42" s="504">
        <v>1.54</v>
      </c>
    </row>
    <row r="43" spans="1:36" s="104" customFormat="1" ht="15" customHeight="1" x14ac:dyDescent="0.3">
      <c r="B43" s="513" t="s">
        <v>3020</v>
      </c>
      <c r="C43" s="494" t="s">
        <v>3021</v>
      </c>
      <c r="D43" s="96">
        <f t="shared" si="1"/>
        <v>25.9</v>
      </c>
      <c r="E43" s="504">
        <v>1.54</v>
      </c>
    </row>
    <row r="44" spans="1:36" s="104" customFormat="1" ht="15" customHeight="1" x14ac:dyDescent="0.3">
      <c r="B44" s="513">
        <v>21</v>
      </c>
      <c r="C44" s="491" t="s">
        <v>3022</v>
      </c>
      <c r="D44" s="96">
        <f t="shared" si="1"/>
        <v>77.3</v>
      </c>
      <c r="E44" s="504">
        <v>4.5999999999999996</v>
      </c>
    </row>
    <row r="45" spans="1:36" s="104" customFormat="1" ht="15" customHeight="1" x14ac:dyDescent="0.3">
      <c r="B45" s="513">
        <v>22</v>
      </c>
      <c r="C45" s="494" t="s">
        <v>3008</v>
      </c>
      <c r="D45" s="96">
        <f t="shared" si="1"/>
        <v>77.3</v>
      </c>
      <c r="E45" s="504">
        <v>4.5999999999999996</v>
      </c>
    </row>
    <row r="46" spans="1:36" s="148" customFormat="1" ht="31.2" customHeight="1" x14ac:dyDescent="0.25">
      <c r="A46" s="85"/>
      <c r="B46" s="726">
        <v>23</v>
      </c>
      <c r="C46" s="1007" t="s">
        <v>3601</v>
      </c>
      <c r="D46" s="1008"/>
      <c r="E46" s="1009"/>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row>
    <row r="47" spans="1:36" ht="49.95" customHeight="1" x14ac:dyDescent="0.25">
      <c r="B47" s="479"/>
      <c r="C47" s="727" t="s">
        <v>3596</v>
      </c>
      <c r="D47" s="1138">
        <f t="shared" ref="D47:D60" si="2">IF(E47="","",IFERROR(ROUND(E47*FeeUnit,1), E47))</f>
        <v>1773.5</v>
      </c>
      <c r="E47" s="478">
        <v>105.5</v>
      </c>
    </row>
    <row r="48" spans="1:36" ht="49.95" customHeight="1" x14ac:dyDescent="0.25">
      <c r="B48" s="479"/>
      <c r="C48" s="728" t="s">
        <v>3599</v>
      </c>
      <c r="D48" s="1138">
        <f t="shared" si="2"/>
        <v>1419.6</v>
      </c>
      <c r="E48" s="478">
        <v>84.45</v>
      </c>
    </row>
    <row r="49" spans="2:5" ht="49.95" customHeight="1" x14ac:dyDescent="0.25">
      <c r="B49" s="479"/>
      <c r="C49" s="728" t="s">
        <v>3600</v>
      </c>
      <c r="D49" s="1138">
        <f t="shared" si="2"/>
        <v>1064.0999999999999</v>
      </c>
      <c r="E49" s="478">
        <v>63.3</v>
      </c>
    </row>
    <row r="50" spans="2:5" ht="40.200000000000003" customHeight="1" x14ac:dyDescent="0.25">
      <c r="B50" s="479"/>
      <c r="C50" s="728" t="s">
        <v>3593</v>
      </c>
      <c r="D50" s="1138">
        <f t="shared" si="2"/>
        <v>1064.0999999999999</v>
      </c>
      <c r="E50" s="478">
        <v>63.3</v>
      </c>
    </row>
    <row r="51" spans="2:5" ht="40.200000000000003" customHeight="1" x14ac:dyDescent="0.25">
      <c r="B51" s="479"/>
      <c r="C51" s="728" t="s">
        <v>3263</v>
      </c>
      <c r="D51" s="1138">
        <f t="shared" si="2"/>
        <v>1064.0999999999999</v>
      </c>
      <c r="E51" s="478">
        <v>63.3</v>
      </c>
    </row>
    <row r="52" spans="2:5" ht="40.200000000000003" customHeight="1" x14ac:dyDescent="0.25">
      <c r="B52" s="479"/>
      <c r="C52" s="728" t="s">
        <v>3594</v>
      </c>
      <c r="D52" s="1138">
        <f t="shared" si="2"/>
        <v>1064.0999999999999</v>
      </c>
      <c r="E52" s="478">
        <v>63.3</v>
      </c>
    </row>
    <row r="53" spans="2:5" ht="40.200000000000003" customHeight="1" x14ac:dyDescent="0.25">
      <c r="B53" s="479"/>
      <c r="C53" s="728" t="s">
        <v>3597</v>
      </c>
      <c r="D53" s="1138">
        <f t="shared" si="2"/>
        <v>709.4</v>
      </c>
      <c r="E53" s="478">
        <v>42.2</v>
      </c>
    </row>
    <row r="54" spans="2:5" ht="40.200000000000003" customHeight="1" x14ac:dyDescent="0.25">
      <c r="B54" s="479"/>
      <c r="C54" s="728" t="s">
        <v>3595</v>
      </c>
      <c r="D54" s="1138">
        <f t="shared" si="2"/>
        <v>709.4</v>
      </c>
      <c r="E54" s="478">
        <v>42.2</v>
      </c>
    </row>
    <row r="55" spans="2:5" s="104" customFormat="1" ht="15" customHeight="1" x14ac:dyDescent="0.3">
      <c r="B55" s="500"/>
      <c r="C55" s="729" t="s">
        <v>3603</v>
      </c>
      <c r="D55" s="1138">
        <f t="shared" si="2"/>
        <v>709.4</v>
      </c>
      <c r="E55" s="501">
        <v>42.2</v>
      </c>
    </row>
    <row r="56" spans="2:5" s="104" customFormat="1" ht="15" customHeight="1" x14ac:dyDescent="0.3">
      <c r="B56" s="500"/>
      <c r="C56" s="729" t="s">
        <v>3602</v>
      </c>
      <c r="D56" s="1138">
        <f t="shared" si="2"/>
        <v>416</v>
      </c>
      <c r="E56" s="501">
        <v>24.75</v>
      </c>
    </row>
    <row r="57" spans="2:5" s="104" customFormat="1" ht="15" customHeight="1" x14ac:dyDescent="0.3">
      <c r="B57" s="500"/>
      <c r="C57" s="729" t="s">
        <v>3604</v>
      </c>
      <c r="D57" s="1138">
        <f t="shared" si="2"/>
        <v>416</v>
      </c>
      <c r="E57" s="501">
        <v>24.75</v>
      </c>
    </row>
    <row r="58" spans="2:5" s="104" customFormat="1" ht="15" customHeight="1" x14ac:dyDescent="0.3">
      <c r="B58" s="500"/>
      <c r="C58" s="729" t="s">
        <v>3605</v>
      </c>
      <c r="D58" s="1138">
        <f t="shared" si="2"/>
        <v>416</v>
      </c>
      <c r="E58" s="501">
        <v>24.75</v>
      </c>
    </row>
    <row r="59" spans="2:5" s="104" customFormat="1" ht="15" customHeight="1" x14ac:dyDescent="0.3">
      <c r="B59" s="500"/>
      <c r="C59" s="730" t="s">
        <v>3606</v>
      </c>
      <c r="D59" s="1138">
        <f t="shared" si="2"/>
        <v>416</v>
      </c>
      <c r="E59" s="731">
        <v>24.75</v>
      </c>
    </row>
    <row r="60" spans="2:5" s="104" customFormat="1" ht="15" customHeight="1" x14ac:dyDescent="0.3">
      <c r="B60" s="1251">
        <v>24</v>
      </c>
      <c r="C60" s="1252" t="s">
        <v>3009</v>
      </c>
      <c r="D60" s="96">
        <f t="shared" si="2"/>
        <v>226.9</v>
      </c>
      <c r="E60" s="1253">
        <v>13.5</v>
      </c>
    </row>
    <row r="61" spans="2:5" ht="15" customHeight="1" x14ac:dyDescent="0.25">
      <c r="D61" s="507"/>
      <c r="E61" s="724"/>
    </row>
    <row r="62" spans="2:5" ht="14.4" hidden="1" customHeight="1" x14ac:dyDescent="0.25">
      <c r="D62" s="507"/>
      <c r="E62" s="724"/>
    </row>
    <row r="63" spans="2:5" ht="15" hidden="1" customHeight="1" x14ac:dyDescent="0.25">
      <c r="D63" s="507"/>
      <c r="E63" s="724"/>
    </row>
    <row r="64" spans="2:5" ht="15" hidden="1" customHeight="1" x14ac:dyDescent="0.25">
      <c r="D64" s="507"/>
      <c r="E64" s="724"/>
    </row>
    <row r="65" spans="4:5" ht="15" hidden="1" customHeight="1" x14ac:dyDescent="0.25">
      <c r="D65" s="507"/>
      <c r="E65" s="724"/>
    </row>
    <row r="66" spans="4:5" ht="15" hidden="1" customHeight="1" x14ac:dyDescent="0.25">
      <c r="D66" s="507"/>
      <c r="E66" s="724"/>
    </row>
    <row r="67" spans="4:5" ht="15" hidden="1" customHeight="1" x14ac:dyDescent="0.25">
      <c r="D67" s="507"/>
      <c r="E67" s="724"/>
    </row>
    <row r="68" spans="4:5" ht="15" hidden="1" customHeight="1" x14ac:dyDescent="0.25">
      <c r="D68" s="507"/>
      <c r="E68" s="724"/>
    </row>
    <row r="69" spans="4:5" ht="15" hidden="1" customHeight="1" x14ac:dyDescent="0.25">
      <c r="D69" s="507"/>
      <c r="E69" s="724"/>
    </row>
    <row r="70" spans="4:5" ht="15" hidden="1" customHeight="1" x14ac:dyDescent="0.25">
      <c r="D70" s="507"/>
      <c r="E70" s="724"/>
    </row>
    <row r="71" spans="4:5" ht="15" hidden="1" customHeight="1" x14ac:dyDescent="0.25">
      <c r="D71" s="507"/>
      <c r="E71" s="724"/>
    </row>
    <row r="72" spans="4:5" ht="15" hidden="1" customHeight="1" x14ac:dyDescent="0.25">
      <c r="D72" s="507"/>
      <c r="E72" s="724"/>
    </row>
    <row r="73" spans="4:5" ht="15" hidden="1" customHeight="1" x14ac:dyDescent="0.25">
      <c r="D73" s="507"/>
      <c r="E73" s="724"/>
    </row>
    <row r="74" spans="4:5" ht="15" hidden="1" customHeight="1" x14ac:dyDescent="0.25">
      <c r="D74" s="507"/>
      <c r="E74" s="724"/>
    </row>
  </sheetData>
  <dataConsolidate/>
  <mergeCells count="11">
    <mergeCell ref="B1:E1"/>
    <mergeCell ref="C2:E2"/>
    <mergeCell ref="B7:E7"/>
    <mergeCell ref="B8:E8"/>
    <mergeCell ref="C46:E46"/>
    <mergeCell ref="B11:E11"/>
    <mergeCell ref="B9:C10"/>
    <mergeCell ref="D9:E9"/>
    <mergeCell ref="C28:E28"/>
    <mergeCell ref="C12:E12"/>
    <mergeCell ref="C22:E22"/>
  </mergeCell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FED3-490F-4B82-A893-0FB5429EA89D}">
  <dimension ref="A1:H370"/>
  <sheetViews>
    <sheetView workbookViewId="0">
      <selection activeCell="C21" sqref="C21"/>
    </sheetView>
  </sheetViews>
  <sheetFormatPr defaultColWidth="0" defaultRowHeight="14.4" zeroHeight="1" x14ac:dyDescent="0.3"/>
  <cols>
    <col min="1" max="1" width="5.77734375" style="437" customWidth="1"/>
    <col min="2" max="2" width="16.33203125" style="437" customWidth="1"/>
    <col min="3" max="3" width="121.88671875" style="437" customWidth="1"/>
    <col min="4" max="4" width="18.88671875" style="437" customWidth="1"/>
    <col min="5" max="5" width="14.109375" style="437" customWidth="1"/>
    <col min="6" max="6" width="18.109375" style="437" customWidth="1"/>
    <col min="7" max="7" width="14.109375" style="437" customWidth="1"/>
    <col min="8" max="8" width="5.77734375" style="437" customWidth="1"/>
    <col min="9" max="16384" width="8.88671875" style="437" hidden="1"/>
  </cols>
  <sheetData>
    <row r="1" spans="1:8" customFormat="1" ht="19.95" customHeight="1" x14ac:dyDescent="0.3">
      <c r="A1" s="437"/>
      <c r="B1" s="798" t="s">
        <v>2848</v>
      </c>
      <c r="C1" s="798"/>
      <c r="D1" s="798"/>
      <c r="E1" s="798"/>
      <c r="F1" s="798"/>
      <c r="G1" s="798"/>
      <c r="H1" s="437"/>
    </row>
    <row r="2" spans="1:8" customFormat="1" ht="15" customHeight="1" x14ac:dyDescent="0.3">
      <c r="A2" s="437"/>
      <c r="B2" s="165"/>
      <c r="C2" s="817"/>
      <c r="D2" s="817"/>
      <c r="E2" s="817"/>
      <c r="F2" s="817"/>
      <c r="G2" s="817"/>
      <c r="H2" s="437"/>
    </row>
    <row r="3" spans="1:8" customFormat="1" ht="15" customHeight="1" x14ac:dyDescent="0.3">
      <c r="A3" s="437"/>
      <c r="B3" s="165"/>
      <c r="C3" s="121" t="str">
        <f>"In accordance with the Monetary Units Act 2004, the value for "&amp;FinYear&amp;" is:"</f>
        <v>In accordance with the Monetary Units Act 2004, the value for 2025-2026 is:</v>
      </c>
      <c r="D3" s="505"/>
      <c r="E3" s="166"/>
      <c r="F3" s="505"/>
      <c r="G3" s="166"/>
      <c r="H3" s="437"/>
    </row>
    <row r="4" spans="1:8" customFormat="1" ht="15" customHeight="1" x14ac:dyDescent="0.3">
      <c r="A4" s="437"/>
      <c r="B4" s="165"/>
      <c r="C4" s="78" t="s">
        <v>7</v>
      </c>
      <c r="D4" s="222">
        <f>FeeUnit</f>
        <v>16.809999999999999</v>
      </c>
      <c r="E4" s="166"/>
      <c r="F4" s="505"/>
      <c r="G4" s="166"/>
      <c r="H4" s="437"/>
    </row>
    <row r="5" spans="1:8" customFormat="1" ht="15" customHeight="1" x14ac:dyDescent="0.3">
      <c r="A5" s="437"/>
      <c r="B5" s="165"/>
      <c r="C5" s="78" t="s">
        <v>8</v>
      </c>
      <c r="D5" s="222">
        <f>PenaltyUnit</f>
        <v>203.51</v>
      </c>
      <c r="E5" s="167"/>
      <c r="F5" s="505"/>
      <c r="G5" s="166"/>
      <c r="H5" s="437"/>
    </row>
    <row r="6" spans="1:8" customFormat="1" ht="15" customHeight="1" x14ac:dyDescent="0.3">
      <c r="A6" s="437"/>
      <c r="B6" s="165"/>
      <c r="C6" s="166"/>
      <c r="D6" s="505"/>
      <c r="E6" s="166"/>
      <c r="F6" s="505"/>
      <c r="G6" s="166"/>
      <c r="H6" s="437"/>
    </row>
    <row r="7" spans="1:8" customFormat="1" ht="34.950000000000003" customHeight="1" x14ac:dyDescent="0.3">
      <c r="A7" s="437"/>
      <c r="B7" s="885" t="s">
        <v>9</v>
      </c>
      <c r="C7" s="885"/>
      <c r="D7" s="885"/>
      <c r="E7" s="885"/>
      <c r="F7" s="885"/>
      <c r="G7" s="885"/>
      <c r="H7" s="437"/>
    </row>
    <row r="8" spans="1:8" customFormat="1" ht="34.950000000000003" customHeight="1" x14ac:dyDescent="0.3">
      <c r="A8" s="437"/>
      <c r="B8" s="885" t="s">
        <v>10</v>
      </c>
      <c r="C8" s="885"/>
      <c r="D8" s="885"/>
      <c r="E8" s="885"/>
      <c r="F8" s="885"/>
      <c r="G8" s="885"/>
      <c r="H8" s="437"/>
    </row>
    <row r="9" spans="1:8" customFormat="1" ht="37.200000000000003" customHeight="1" x14ac:dyDescent="0.3">
      <c r="A9" s="437"/>
      <c r="B9" s="810" t="s">
        <v>3563</v>
      </c>
      <c r="C9" s="811"/>
      <c r="D9" s="800" t="str">
        <f>"Infringement Penalty
from "&amp;TEXT(StartDate,"dd-MMM-YYYY")</f>
        <v>Infringement Penalty
from 01-Jul-2025</v>
      </c>
      <c r="E9" s="800"/>
      <c r="F9" s="800" t="str">
        <f>"Maximum Court Penalty
from "&amp;TEXT(StartDate,"dd-MMM-YYYY")</f>
        <v>Maximum Court Penalty
from 01-Jul-2025</v>
      </c>
      <c r="G9" s="800"/>
      <c r="H9" s="437"/>
    </row>
    <row r="10" spans="1:8" customFormat="1" ht="16.2" x14ac:dyDescent="0.3">
      <c r="A10" s="437"/>
      <c r="B10" s="887"/>
      <c r="C10" s="888"/>
      <c r="D10" s="343" t="s">
        <v>11</v>
      </c>
      <c r="E10" s="344" t="s">
        <v>12</v>
      </c>
      <c r="F10" s="345" t="s">
        <v>11</v>
      </c>
      <c r="G10" s="346" t="s">
        <v>12</v>
      </c>
      <c r="H10" s="437"/>
    </row>
    <row r="11" spans="1:8" customFormat="1" ht="39" customHeight="1" x14ac:dyDescent="0.3">
      <c r="A11" s="437"/>
      <c r="B11" s="882" t="s">
        <v>4075</v>
      </c>
      <c r="C11" s="883"/>
      <c r="D11" s="883"/>
      <c r="E11" s="883"/>
      <c r="F11" s="883"/>
      <c r="G11" s="884"/>
      <c r="H11" s="437"/>
    </row>
    <row r="12" spans="1:8" customFormat="1" ht="39.6" x14ac:dyDescent="0.3">
      <c r="A12" s="437"/>
      <c r="B12" s="1089" t="s">
        <v>2099</v>
      </c>
      <c r="C12" s="1048" t="s">
        <v>4079</v>
      </c>
      <c r="D12" s="708" t="str">
        <f t="shared" ref="D12:D75" si="0">IF(E12="","",IFERROR(ROUND(E12*PenaltyUnit,0), "N/A"))</f>
        <v/>
      </c>
      <c r="E12" s="720"/>
      <c r="F12" s="721" t="str">
        <f t="shared" ref="F12:F75" si="1">IF(G12="","",IFERROR(ROUND(G12*PenaltyUnit,0), G12))</f>
        <v/>
      </c>
      <c r="G12" s="722"/>
      <c r="H12" s="437"/>
    </row>
    <row r="13" spans="1:8" customFormat="1" x14ac:dyDescent="0.3">
      <c r="A13" s="437"/>
      <c r="B13" s="1090"/>
      <c r="C13" s="1050" t="s">
        <v>15</v>
      </c>
      <c r="D13" s="131" t="str">
        <f t="shared" si="0"/>
        <v>N/A</v>
      </c>
      <c r="E13" s="45" t="s">
        <v>62</v>
      </c>
      <c r="F13" s="96">
        <f>IF(G13="","",IFERROR(ROUND(G13*PenaltyUnit,0), G13))</f>
        <v>366318</v>
      </c>
      <c r="G13" s="1139">
        <v>1800</v>
      </c>
      <c r="H13" s="437"/>
    </row>
    <row r="14" spans="1:8" customFormat="1" x14ac:dyDescent="0.3">
      <c r="A14" s="437"/>
      <c r="B14" s="1090"/>
      <c r="C14" s="1053" t="s">
        <v>16</v>
      </c>
      <c r="D14" s="10" t="str">
        <f t="shared" si="0"/>
        <v>N/A</v>
      </c>
      <c r="E14" s="41" t="s">
        <v>62</v>
      </c>
      <c r="F14" s="96">
        <f t="shared" si="1"/>
        <v>1831590</v>
      </c>
      <c r="G14" s="1140">
        <v>9000</v>
      </c>
      <c r="H14" s="437"/>
    </row>
    <row r="15" spans="1:8" customFormat="1" ht="39.6" x14ac:dyDescent="0.3">
      <c r="A15" s="437"/>
      <c r="B15" s="1074" t="s">
        <v>2106</v>
      </c>
      <c r="C15" s="1048" t="s">
        <v>3799</v>
      </c>
      <c r="D15" s="708" t="str">
        <f t="shared" si="0"/>
        <v/>
      </c>
      <c r="E15" s="720"/>
      <c r="F15" s="721" t="str">
        <f t="shared" si="1"/>
        <v/>
      </c>
      <c r="G15" s="1141"/>
      <c r="H15" s="437"/>
    </row>
    <row r="16" spans="1:8" customFormat="1" x14ac:dyDescent="0.3">
      <c r="A16" s="437"/>
      <c r="B16" s="1076"/>
      <c r="C16" s="1050" t="s">
        <v>15</v>
      </c>
      <c r="D16" s="131" t="str">
        <f t="shared" si="0"/>
        <v>N/A</v>
      </c>
      <c r="E16" s="45" t="s">
        <v>62</v>
      </c>
      <c r="F16" s="96">
        <f t="shared" si="1"/>
        <v>366318</v>
      </c>
      <c r="G16" s="1139">
        <v>1800</v>
      </c>
      <c r="H16" s="437"/>
    </row>
    <row r="17" spans="1:8" customFormat="1" x14ac:dyDescent="0.3">
      <c r="A17" s="437"/>
      <c r="B17" s="1077"/>
      <c r="C17" s="1053" t="s">
        <v>16</v>
      </c>
      <c r="D17" s="10" t="str">
        <f t="shared" si="0"/>
        <v>N/A</v>
      </c>
      <c r="E17" s="41" t="s">
        <v>62</v>
      </c>
      <c r="F17" s="96">
        <f t="shared" si="1"/>
        <v>1831590</v>
      </c>
      <c r="G17" s="1140">
        <v>9000</v>
      </c>
      <c r="H17" s="437"/>
    </row>
    <row r="18" spans="1:8" customFormat="1" ht="39.6" x14ac:dyDescent="0.3">
      <c r="A18" s="437"/>
      <c r="B18" s="1074" t="s">
        <v>2118</v>
      </c>
      <c r="C18" s="1048" t="s">
        <v>3647</v>
      </c>
      <c r="D18" s="708" t="str">
        <f t="shared" si="0"/>
        <v/>
      </c>
      <c r="E18" s="720"/>
      <c r="F18" s="721" t="str">
        <f t="shared" si="1"/>
        <v/>
      </c>
      <c r="G18" s="1141"/>
      <c r="H18" s="437"/>
    </row>
    <row r="19" spans="1:8" customFormat="1" x14ac:dyDescent="0.3">
      <c r="A19" s="437"/>
      <c r="B19" s="1076"/>
      <c r="C19" s="1050" t="s">
        <v>15</v>
      </c>
      <c r="D19" s="131" t="str">
        <f t="shared" si="0"/>
        <v>N/A</v>
      </c>
      <c r="E19" s="45" t="s">
        <v>62</v>
      </c>
      <c r="F19" s="96">
        <f t="shared" si="1"/>
        <v>366318</v>
      </c>
      <c r="G19" s="1139">
        <v>1800</v>
      </c>
      <c r="H19" s="437"/>
    </row>
    <row r="20" spans="1:8" customFormat="1" x14ac:dyDescent="0.3">
      <c r="A20" s="437"/>
      <c r="B20" s="1077"/>
      <c r="C20" s="1053" t="s">
        <v>16</v>
      </c>
      <c r="D20" s="10" t="str">
        <f t="shared" si="0"/>
        <v>N/A</v>
      </c>
      <c r="E20" s="41" t="s">
        <v>62</v>
      </c>
      <c r="F20" s="96">
        <f t="shared" si="1"/>
        <v>1831590</v>
      </c>
      <c r="G20" s="1140">
        <v>9000</v>
      </c>
      <c r="H20" s="437"/>
    </row>
    <row r="21" spans="1:8" customFormat="1" ht="154.80000000000001" customHeight="1" x14ac:dyDescent="0.3">
      <c r="A21" s="437"/>
      <c r="B21" s="1090" t="s">
        <v>1583</v>
      </c>
      <c r="C21" s="1048" t="s">
        <v>3798</v>
      </c>
      <c r="D21" s="708" t="str">
        <f t="shared" si="0"/>
        <v/>
      </c>
      <c r="E21" s="720"/>
      <c r="F21" s="721" t="str">
        <f t="shared" si="1"/>
        <v/>
      </c>
      <c r="G21" s="722"/>
      <c r="H21" s="437"/>
    </row>
    <row r="22" spans="1:8" customFormat="1" x14ac:dyDescent="0.3">
      <c r="A22" s="437"/>
      <c r="B22" s="1090"/>
      <c r="C22" s="1050" t="s">
        <v>15</v>
      </c>
      <c r="D22" s="131" t="str">
        <f t="shared" si="0"/>
        <v>N/A</v>
      </c>
      <c r="E22" s="45" t="s">
        <v>62</v>
      </c>
      <c r="F22" s="96">
        <f t="shared" si="1"/>
        <v>366318</v>
      </c>
      <c r="G22" s="1139">
        <v>1800</v>
      </c>
      <c r="H22" s="437"/>
    </row>
    <row r="23" spans="1:8" customFormat="1" x14ac:dyDescent="0.3">
      <c r="A23" s="437"/>
      <c r="B23" s="1090"/>
      <c r="C23" s="1053" t="s">
        <v>16</v>
      </c>
      <c r="D23" s="10" t="str">
        <f t="shared" si="0"/>
        <v>N/A</v>
      </c>
      <c r="E23" s="41" t="s">
        <v>62</v>
      </c>
      <c r="F23" s="96">
        <f t="shared" si="1"/>
        <v>1831590</v>
      </c>
      <c r="G23" s="1140">
        <v>9000</v>
      </c>
      <c r="H23" s="437"/>
    </row>
    <row r="24" spans="1:8" customFormat="1" ht="184.8" x14ac:dyDescent="0.3">
      <c r="A24" s="437"/>
      <c r="B24" s="1090" t="s">
        <v>1187</v>
      </c>
      <c r="C24" s="1048" t="s">
        <v>3797</v>
      </c>
      <c r="D24" s="721" t="str">
        <f t="shared" si="0"/>
        <v/>
      </c>
      <c r="E24" s="723"/>
      <c r="F24" s="721" t="str">
        <f t="shared" si="1"/>
        <v/>
      </c>
      <c r="G24" s="1142"/>
      <c r="H24" s="437"/>
    </row>
    <row r="25" spans="1:8" customFormat="1" x14ac:dyDescent="0.3">
      <c r="A25" s="437"/>
      <c r="B25" s="1090"/>
      <c r="C25" s="1050" t="s">
        <v>15</v>
      </c>
      <c r="D25" s="1157" t="str">
        <f t="shared" si="0"/>
        <v>N/A</v>
      </c>
      <c r="E25" s="1157" t="s">
        <v>62</v>
      </c>
      <c r="F25" s="96">
        <f t="shared" si="1"/>
        <v>366318</v>
      </c>
      <c r="G25" s="1140">
        <v>1800</v>
      </c>
      <c r="H25" s="437"/>
    </row>
    <row r="26" spans="1:8" customFormat="1" x14ac:dyDescent="0.3">
      <c r="A26" s="437"/>
      <c r="B26" s="1090"/>
      <c r="C26" s="1053" t="s">
        <v>16</v>
      </c>
      <c r="D26" s="1158" t="str">
        <f t="shared" si="0"/>
        <v>N/A</v>
      </c>
      <c r="E26" s="1158" t="s">
        <v>62</v>
      </c>
      <c r="F26" s="96">
        <f t="shared" si="1"/>
        <v>1831590</v>
      </c>
      <c r="G26" s="1140">
        <v>9000</v>
      </c>
      <c r="H26" s="437"/>
    </row>
    <row r="27" spans="1:8" customFormat="1" ht="39.6" x14ac:dyDescent="0.3">
      <c r="A27" s="437"/>
      <c r="B27" s="1090" t="s">
        <v>1188</v>
      </c>
      <c r="C27" s="1048" t="s">
        <v>3796</v>
      </c>
      <c r="D27" s="708" t="str">
        <f t="shared" si="0"/>
        <v/>
      </c>
      <c r="E27" s="720"/>
      <c r="F27" s="708" t="str">
        <f t="shared" si="1"/>
        <v/>
      </c>
      <c r="G27" s="1141"/>
      <c r="H27" s="437"/>
    </row>
    <row r="28" spans="1:8" customFormat="1" x14ac:dyDescent="0.3">
      <c r="A28" s="437"/>
      <c r="B28" s="1090"/>
      <c r="C28" s="1050" t="s">
        <v>15</v>
      </c>
      <c r="D28" s="1157" t="str">
        <f t="shared" si="0"/>
        <v>N/A</v>
      </c>
      <c r="E28" s="1157" t="s">
        <v>62</v>
      </c>
      <c r="F28" s="96">
        <f t="shared" si="1"/>
        <v>366318</v>
      </c>
      <c r="G28" s="1139">
        <v>1800</v>
      </c>
      <c r="H28" s="437"/>
    </row>
    <row r="29" spans="1:8" customFormat="1" x14ac:dyDescent="0.3">
      <c r="A29" s="437"/>
      <c r="B29" s="1090"/>
      <c r="C29" s="1053" t="s">
        <v>16</v>
      </c>
      <c r="D29" s="1158" t="str">
        <f t="shared" si="0"/>
        <v>N/A</v>
      </c>
      <c r="E29" s="1158" t="s">
        <v>62</v>
      </c>
      <c r="F29" s="96">
        <f t="shared" si="1"/>
        <v>1831590</v>
      </c>
      <c r="G29" s="1140">
        <v>9000</v>
      </c>
      <c r="H29" s="437"/>
    </row>
    <row r="30" spans="1:8" customFormat="1" ht="39.6" x14ac:dyDescent="0.3">
      <c r="A30" s="437"/>
      <c r="B30" s="1090" t="s">
        <v>1190</v>
      </c>
      <c r="C30" s="1048" t="s">
        <v>4080</v>
      </c>
      <c r="D30" s="708" t="str">
        <f t="shared" si="0"/>
        <v/>
      </c>
      <c r="E30" s="720"/>
      <c r="F30" s="708" t="str">
        <f t="shared" si="1"/>
        <v/>
      </c>
      <c r="G30" s="1141"/>
      <c r="H30" s="437"/>
    </row>
    <row r="31" spans="1:8" customFormat="1" x14ac:dyDescent="0.3">
      <c r="A31" s="437"/>
      <c r="B31" s="1090"/>
      <c r="C31" s="1050" t="s">
        <v>15</v>
      </c>
      <c r="D31" s="1157" t="str">
        <f t="shared" si="0"/>
        <v>N/A</v>
      </c>
      <c r="E31" s="1157" t="s">
        <v>62</v>
      </c>
      <c r="F31" s="96">
        <f t="shared" si="1"/>
        <v>366318</v>
      </c>
      <c r="G31" s="1139">
        <v>1800</v>
      </c>
      <c r="H31" s="437"/>
    </row>
    <row r="32" spans="1:8" customFormat="1" x14ac:dyDescent="0.3">
      <c r="A32" s="437"/>
      <c r="B32" s="1090"/>
      <c r="C32" s="1053" t="s">
        <v>16</v>
      </c>
      <c r="D32" s="1158" t="str">
        <f t="shared" si="0"/>
        <v>N/A</v>
      </c>
      <c r="E32" s="1158" t="s">
        <v>62</v>
      </c>
      <c r="F32" s="96">
        <f t="shared" si="1"/>
        <v>1831590</v>
      </c>
      <c r="G32" s="1140">
        <v>9000</v>
      </c>
      <c r="H32" s="437"/>
    </row>
    <row r="33" spans="1:8" customFormat="1" ht="79.2" x14ac:dyDescent="0.3">
      <c r="A33" s="437"/>
      <c r="B33" s="1039" t="s">
        <v>443</v>
      </c>
      <c r="C33" s="1087" t="s">
        <v>3795</v>
      </c>
      <c r="D33" s="1032" t="str">
        <f t="shared" si="0"/>
        <v>N/A</v>
      </c>
      <c r="E33" s="1032" t="s">
        <v>62</v>
      </c>
      <c r="F33" s="96">
        <f t="shared" si="1"/>
        <v>366318</v>
      </c>
      <c r="G33" s="1140">
        <v>1800</v>
      </c>
      <c r="H33" s="437"/>
    </row>
    <row r="34" spans="1:8" customFormat="1" ht="66" x14ac:dyDescent="0.3">
      <c r="A34" s="437"/>
      <c r="B34" s="1039" t="s">
        <v>1590</v>
      </c>
      <c r="C34" s="1087" t="s">
        <v>3794</v>
      </c>
      <c r="D34" s="1032" t="str">
        <f t="shared" si="0"/>
        <v>N/A</v>
      </c>
      <c r="E34" s="1032" t="s">
        <v>62</v>
      </c>
      <c r="F34" s="96">
        <f t="shared" si="1"/>
        <v>366318</v>
      </c>
      <c r="G34" s="1140">
        <v>1800</v>
      </c>
      <c r="H34" s="437"/>
    </row>
    <row r="35" spans="1:8" customFormat="1" ht="39.6" x14ac:dyDescent="0.3">
      <c r="A35" s="437"/>
      <c r="B35" s="1039" t="s">
        <v>26</v>
      </c>
      <c r="C35" s="1087" t="s">
        <v>3793</v>
      </c>
      <c r="D35" s="1032" t="str">
        <f t="shared" si="0"/>
        <v>N/A</v>
      </c>
      <c r="E35" s="1032" t="s">
        <v>62</v>
      </c>
      <c r="F35" s="96">
        <f t="shared" si="1"/>
        <v>366318</v>
      </c>
      <c r="G35" s="1140">
        <v>1800</v>
      </c>
      <c r="H35" s="437"/>
    </row>
    <row r="36" spans="1:8" customFormat="1" ht="52.8" x14ac:dyDescent="0.3">
      <c r="A36" s="437"/>
      <c r="B36" s="1039" t="s">
        <v>1191</v>
      </c>
      <c r="C36" s="1040" t="s">
        <v>3792</v>
      </c>
      <c r="D36" s="1032" t="str">
        <f t="shared" si="0"/>
        <v>N/A</v>
      </c>
      <c r="E36" s="1032" t="s">
        <v>62</v>
      </c>
      <c r="F36" s="96">
        <f t="shared" si="1"/>
        <v>12211</v>
      </c>
      <c r="G36" s="1140">
        <v>60</v>
      </c>
      <c r="H36" s="437"/>
    </row>
    <row r="37" spans="1:8" customFormat="1" ht="39.6" x14ac:dyDescent="0.3">
      <c r="A37" s="437"/>
      <c r="B37" s="1039" t="s">
        <v>158</v>
      </c>
      <c r="C37" s="1040" t="s">
        <v>3791</v>
      </c>
      <c r="D37" s="1032" t="str">
        <f t="shared" si="0"/>
        <v>N/A</v>
      </c>
      <c r="E37" s="1032" t="s">
        <v>62</v>
      </c>
      <c r="F37" s="96">
        <f t="shared" si="1"/>
        <v>12211</v>
      </c>
      <c r="G37" s="1140">
        <v>60</v>
      </c>
      <c r="H37" s="437"/>
    </row>
    <row r="38" spans="1:8" customFormat="1" ht="105.6" x14ac:dyDescent="0.3">
      <c r="A38" s="437"/>
      <c r="B38" s="1039" t="s">
        <v>447</v>
      </c>
      <c r="C38" s="1040" t="s">
        <v>3790</v>
      </c>
      <c r="D38" s="1032" t="str">
        <f t="shared" si="0"/>
        <v>N/A</v>
      </c>
      <c r="E38" s="1032" t="s">
        <v>62</v>
      </c>
      <c r="F38" s="96">
        <f t="shared" si="1"/>
        <v>5088</v>
      </c>
      <c r="G38" s="1140">
        <v>25</v>
      </c>
      <c r="H38" s="437"/>
    </row>
    <row r="39" spans="1:8" customFormat="1" ht="66" x14ac:dyDescent="0.3">
      <c r="A39" s="437"/>
      <c r="B39" s="1039" t="s">
        <v>2150</v>
      </c>
      <c r="C39" s="1040" t="s">
        <v>3789</v>
      </c>
      <c r="D39" s="1032" t="str">
        <f t="shared" si="0"/>
        <v>N/A</v>
      </c>
      <c r="E39" s="1032" t="s">
        <v>62</v>
      </c>
      <c r="F39" s="96">
        <f t="shared" si="1"/>
        <v>12211</v>
      </c>
      <c r="G39" s="1140">
        <v>60</v>
      </c>
      <c r="H39" s="437"/>
    </row>
    <row r="40" spans="1:8" customFormat="1" ht="39.6" x14ac:dyDescent="0.3">
      <c r="A40" s="437"/>
      <c r="B40" s="1039" t="s">
        <v>453</v>
      </c>
      <c r="C40" s="1040" t="s">
        <v>3788</v>
      </c>
      <c r="D40" s="1032" t="str">
        <f t="shared" si="0"/>
        <v>N/A</v>
      </c>
      <c r="E40" s="1032" t="s">
        <v>62</v>
      </c>
      <c r="F40" s="96">
        <f t="shared" si="1"/>
        <v>12211</v>
      </c>
      <c r="G40" s="1140">
        <v>60</v>
      </c>
      <c r="H40" s="437"/>
    </row>
    <row r="41" spans="1:8" customFormat="1" ht="79.2" x14ac:dyDescent="0.3">
      <c r="A41" s="437"/>
      <c r="B41" s="1039" t="s">
        <v>1192</v>
      </c>
      <c r="C41" s="1040" t="s">
        <v>3787</v>
      </c>
      <c r="D41" s="1032" t="str">
        <f t="shared" si="0"/>
        <v>N/A</v>
      </c>
      <c r="E41" s="1032" t="s">
        <v>62</v>
      </c>
      <c r="F41" s="96">
        <f t="shared" si="1"/>
        <v>5088</v>
      </c>
      <c r="G41" s="1140">
        <v>25</v>
      </c>
      <c r="H41" s="437"/>
    </row>
    <row r="42" spans="1:8" customFormat="1" ht="66" x14ac:dyDescent="0.3">
      <c r="A42" s="437"/>
      <c r="B42" s="1039" t="s">
        <v>2154</v>
      </c>
      <c r="C42" s="1040" t="s">
        <v>3786</v>
      </c>
      <c r="D42" s="1032" t="str">
        <f t="shared" si="0"/>
        <v>N/A</v>
      </c>
      <c r="E42" s="1032" t="s">
        <v>62</v>
      </c>
      <c r="F42" s="96">
        <f t="shared" si="1"/>
        <v>12211</v>
      </c>
      <c r="G42" s="1140">
        <v>60</v>
      </c>
      <c r="H42" s="437"/>
    </row>
    <row r="43" spans="1:8" customFormat="1" ht="39.6" x14ac:dyDescent="0.3">
      <c r="A43" s="437"/>
      <c r="B43" s="1039" t="s">
        <v>25</v>
      </c>
      <c r="C43" s="1040" t="s">
        <v>3785</v>
      </c>
      <c r="D43" s="1032" t="str">
        <f t="shared" si="0"/>
        <v>N/A</v>
      </c>
      <c r="E43" s="1032" t="s">
        <v>62</v>
      </c>
      <c r="F43" s="96">
        <f t="shared" si="1"/>
        <v>12211</v>
      </c>
      <c r="G43" s="1140">
        <v>60</v>
      </c>
      <c r="H43" s="437"/>
    </row>
    <row r="44" spans="1:8" customFormat="1" ht="66" x14ac:dyDescent="0.3">
      <c r="A44" s="437"/>
      <c r="B44" s="1083" t="s">
        <v>1601</v>
      </c>
      <c r="C44" s="1087" t="s">
        <v>3639</v>
      </c>
      <c r="D44" s="96">
        <f t="shared" si="0"/>
        <v>1018</v>
      </c>
      <c r="E44" s="1151">
        <v>5</v>
      </c>
      <c r="F44" s="96">
        <f t="shared" si="1"/>
        <v>12211</v>
      </c>
      <c r="G44" s="1140">
        <v>60</v>
      </c>
      <c r="H44" s="437"/>
    </row>
    <row r="45" spans="1:8" customFormat="1" ht="66" x14ac:dyDescent="0.3">
      <c r="A45" s="437"/>
      <c r="B45" s="1039" t="s">
        <v>2771</v>
      </c>
      <c r="C45" s="1040" t="s">
        <v>3638</v>
      </c>
      <c r="D45" s="96">
        <f t="shared" si="0"/>
        <v>1018</v>
      </c>
      <c r="E45" s="1151">
        <v>5</v>
      </c>
      <c r="F45" s="96">
        <f t="shared" si="1"/>
        <v>12211</v>
      </c>
      <c r="G45" s="1139">
        <v>60</v>
      </c>
      <c r="H45" s="437"/>
    </row>
    <row r="46" spans="1:8" customFormat="1" ht="39.6" x14ac:dyDescent="0.3">
      <c r="A46" s="437"/>
      <c r="B46" s="1039" t="s">
        <v>2773</v>
      </c>
      <c r="C46" s="1040" t="s">
        <v>3637</v>
      </c>
      <c r="D46" s="96">
        <f t="shared" si="0"/>
        <v>1018</v>
      </c>
      <c r="E46" s="1151">
        <v>5</v>
      </c>
      <c r="F46" s="96">
        <f t="shared" si="1"/>
        <v>12211</v>
      </c>
      <c r="G46" s="1139">
        <v>60</v>
      </c>
      <c r="H46" s="437"/>
    </row>
    <row r="47" spans="1:8" customFormat="1" ht="26.4" x14ac:dyDescent="0.3">
      <c r="A47" s="437"/>
      <c r="B47" s="1039" t="s">
        <v>1079</v>
      </c>
      <c r="C47" s="1040" t="s">
        <v>3784</v>
      </c>
      <c r="D47" s="96">
        <f t="shared" si="0"/>
        <v>1018</v>
      </c>
      <c r="E47" s="1151">
        <v>5</v>
      </c>
      <c r="F47" s="96">
        <f t="shared" si="1"/>
        <v>4070</v>
      </c>
      <c r="G47" s="1139">
        <v>20</v>
      </c>
      <c r="H47" s="437"/>
    </row>
    <row r="48" spans="1:8" customFormat="1" ht="26.4" x14ac:dyDescent="0.3">
      <c r="A48" s="437"/>
      <c r="B48" s="1039" t="s">
        <v>70</v>
      </c>
      <c r="C48" s="1040" t="s">
        <v>3640</v>
      </c>
      <c r="D48" s="96">
        <f t="shared" si="0"/>
        <v>407</v>
      </c>
      <c r="E48" s="1151">
        <v>2</v>
      </c>
      <c r="F48" s="96">
        <f t="shared" si="1"/>
        <v>4070</v>
      </c>
      <c r="G48" s="1139">
        <v>20</v>
      </c>
      <c r="H48" s="437"/>
    </row>
    <row r="49" spans="1:8" customFormat="1" ht="39.6" x14ac:dyDescent="0.3">
      <c r="A49" s="437"/>
      <c r="B49" s="1039" t="s">
        <v>88</v>
      </c>
      <c r="C49" s="1040" t="s">
        <v>3783</v>
      </c>
      <c r="D49" s="96">
        <f t="shared" si="0"/>
        <v>1018</v>
      </c>
      <c r="E49" s="1151">
        <v>5</v>
      </c>
      <c r="F49" s="96">
        <f t="shared" si="1"/>
        <v>4070</v>
      </c>
      <c r="G49" s="1139">
        <v>20</v>
      </c>
      <c r="H49" s="437"/>
    </row>
    <row r="50" spans="1:8" customFormat="1" ht="26.4" x14ac:dyDescent="0.3">
      <c r="A50" s="437"/>
      <c r="B50" s="1039" t="s">
        <v>2849</v>
      </c>
      <c r="C50" s="1040" t="s">
        <v>3641</v>
      </c>
      <c r="D50" s="96">
        <f t="shared" si="0"/>
        <v>407</v>
      </c>
      <c r="E50" s="1151">
        <v>2</v>
      </c>
      <c r="F50" s="96">
        <f t="shared" si="1"/>
        <v>4070</v>
      </c>
      <c r="G50" s="1139">
        <v>20</v>
      </c>
      <c r="H50" s="437"/>
    </row>
    <row r="51" spans="1:8" customFormat="1" ht="39.6" x14ac:dyDescent="0.3">
      <c r="A51" s="437"/>
      <c r="B51" s="1039" t="s">
        <v>92</v>
      </c>
      <c r="C51" s="1040" t="s">
        <v>3782</v>
      </c>
      <c r="D51" s="1032" t="str">
        <f t="shared" si="0"/>
        <v>N/A</v>
      </c>
      <c r="E51" s="1032" t="s">
        <v>62</v>
      </c>
      <c r="F51" s="96">
        <f t="shared" si="1"/>
        <v>4070</v>
      </c>
      <c r="G51" s="1139">
        <v>20</v>
      </c>
      <c r="H51" s="437"/>
    </row>
    <row r="52" spans="1:8" customFormat="1" ht="26.4" x14ac:dyDescent="0.3">
      <c r="A52" s="437"/>
      <c r="B52" s="1039" t="s">
        <v>94</v>
      </c>
      <c r="C52" s="1040" t="s">
        <v>3642</v>
      </c>
      <c r="D52" s="1032" t="str">
        <f t="shared" si="0"/>
        <v>N/A</v>
      </c>
      <c r="E52" s="1032" t="s">
        <v>62</v>
      </c>
      <c r="F52" s="96">
        <f t="shared" si="1"/>
        <v>4070</v>
      </c>
      <c r="G52" s="1139">
        <v>20</v>
      </c>
      <c r="H52" s="437"/>
    </row>
    <row r="53" spans="1:8" customFormat="1" ht="26.4" x14ac:dyDescent="0.3">
      <c r="A53" s="437"/>
      <c r="B53" s="1039" t="s">
        <v>2850</v>
      </c>
      <c r="C53" s="1040" t="s">
        <v>3781</v>
      </c>
      <c r="D53" s="96">
        <f t="shared" si="0"/>
        <v>1018</v>
      </c>
      <c r="E53" s="1151">
        <v>5</v>
      </c>
      <c r="F53" s="96">
        <f t="shared" si="1"/>
        <v>4070</v>
      </c>
      <c r="G53" s="1139">
        <v>20</v>
      </c>
      <c r="H53" s="437"/>
    </row>
    <row r="54" spans="1:8" customFormat="1" ht="26.4" x14ac:dyDescent="0.3">
      <c r="A54" s="437"/>
      <c r="B54" s="1039" t="s">
        <v>2851</v>
      </c>
      <c r="C54" s="1040" t="s">
        <v>3780</v>
      </c>
      <c r="D54" s="96">
        <f t="shared" si="0"/>
        <v>407</v>
      </c>
      <c r="E54" s="1151">
        <v>2</v>
      </c>
      <c r="F54" s="96">
        <f t="shared" si="1"/>
        <v>4070</v>
      </c>
      <c r="G54" s="1139">
        <v>20</v>
      </c>
      <c r="H54" s="437"/>
    </row>
    <row r="55" spans="1:8" customFormat="1" ht="39.6" x14ac:dyDescent="0.3">
      <c r="A55" s="437"/>
      <c r="B55" s="1039" t="s">
        <v>1619</v>
      </c>
      <c r="C55" s="1040" t="s">
        <v>3779</v>
      </c>
      <c r="D55" s="96">
        <f t="shared" si="0"/>
        <v>1018</v>
      </c>
      <c r="E55" s="1151">
        <v>5</v>
      </c>
      <c r="F55" s="96">
        <f t="shared" si="1"/>
        <v>4070</v>
      </c>
      <c r="G55" s="1139">
        <v>20</v>
      </c>
      <c r="H55" s="437"/>
    </row>
    <row r="56" spans="1:8" customFormat="1" ht="26.4" x14ac:dyDescent="0.3">
      <c r="A56" s="437"/>
      <c r="B56" s="1039" t="s">
        <v>2852</v>
      </c>
      <c r="C56" s="1040" t="s">
        <v>3778</v>
      </c>
      <c r="D56" s="96">
        <f t="shared" si="0"/>
        <v>407</v>
      </c>
      <c r="E56" s="1151">
        <v>2</v>
      </c>
      <c r="F56" s="96">
        <f t="shared" si="1"/>
        <v>4070</v>
      </c>
      <c r="G56" s="1139">
        <v>20</v>
      </c>
      <c r="H56" s="437"/>
    </row>
    <row r="57" spans="1:8" customFormat="1" ht="39.6" x14ac:dyDescent="0.3">
      <c r="A57" s="437"/>
      <c r="B57" s="1039" t="s">
        <v>1621</v>
      </c>
      <c r="C57" s="1040" t="s">
        <v>3777</v>
      </c>
      <c r="D57" s="1032" t="str">
        <f t="shared" si="0"/>
        <v>N/A</v>
      </c>
      <c r="E57" s="1032" t="s">
        <v>62</v>
      </c>
      <c r="F57" s="96">
        <f t="shared" si="1"/>
        <v>4070</v>
      </c>
      <c r="G57" s="1139">
        <v>20</v>
      </c>
      <c r="H57" s="437"/>
    </row>
    <row r="58" spans="1:8" customFormat="1" ht="26.4" x14ac:dyDescent="0.3">
      <c r="A58" s="437"/>
      <c r="B58" s="1039" t="s">
        <v>2690</v>
      </c>
      <c r="C58" s="1040" t="s">
        <v>3776</v>
      </c>
      <c r="D58" s="1032" t="str">
        <f t="shared" si="0"/>
        <v>N/A</v>
      </c>
      <c r="E58" s="1032" t="s">
        <v>62</v>
      </c>
      <c r="F58" s="96">
        <f t="shared" si="1"/>
        <v>4070</v>
      </c>
      <c r="G58" s="1139">
        <v>20</v>
      </c>
      <c r="H58" s="437"/>
    </row>
    <row r="59" spans="1:8" customFormat="1" ht="39.6" x14ac:dyDescent="0.3">
      <c r="A59" s="437"/>
      <c r="B59" s="1039" t="s">
        <v>1623</v>
      </c>
      <c r="C59" s="1040" t="s">
        <v>3775</v>
      </c>
      <c r="D59" s="1032" t="str">
        <f t="shared" si="0"/>
        <v>N/A</v>
      </c>
      <c r="E59" s="1032" t="s">
        <v>62</v>
      </c>
      <c r="F59" s="96">
        <f t="shared" si="1"/>
        <v>2035</v>
      </c>
      <c r="G59" s="1139">
        <v>10</v>
      </c>
      <c r="H59" s="437"/>
    </row>
    <row r="60" spans="1:8" customFormat="1" ht="52.8" x14ac:dyDescent="0.3">
      <c r="A60" s="437"/>
      <c r="B60" s="1039">
        <v>59</v>
      </c>
      <c r="C60" s="1040" t="s">
        <v>3774</v>
      </c>
      <c r="D60" s="96">
        <f t="shared" si="0"/>
        <v>407</v>
      </c>
      <c r="E60" s="1151">
        <v>2</v>
      </c>
      <c r="F60" s="96">
        <f t="shared" si="1"/>
        <v>4070</v>
      </c>
      <c r="G60" s="1139">
        <v>20</v>
      </c>
      <c r="H60" s="437"/>
    </row>
    <row r="61" spans="1:8" customFormat="1" ht="39.6" x14ac:dyDescent="0.3">
      <c r="A61" s="437"/>
      <c r="B61" s="1039">
        <v>60</v>
      </c>
      <c r="C61" s="1040" t="s">
        <v>3772</v>
      </c>
      <c r="D61" s="96">
        <f t="shared" si="0"/>
        <v>1018</v>
      </c>
      <c r="E61" s="1151">
        <v>5</v>
      </c>
      <c r="F61" s="96">
        <f t="shared" si="1"/>
        <v>12211</v>
      </c>
      <c r="G61" s="1139">
        <v>60</v>
      </c>
      <c r="H61" s="437"/>
    </row>
    <row r="62" spans="1:8" customFormat="1" ht="39.6" x14ac:dyDescent="0.3">
      <c r="A62" s="437"/>
      <c r="B62" s="1039">
        <v>61</v>
      </c>
      <c r="C62" s="1040" t="s">
        <v>3773</v>
      </c>
      <c r="D62" s="96">
        <f t="shared" si="0"/>
        <v>204</v>
      </c>
      <c r="E62" s="1151">
        <v>1</v>
      </c>
      <c r="F62" s="96">
        <f t="shared" si="1"/>
        <v>1018</v>
      </c>
      <c r="G62" s="1139">
        <v>5</v>
      </c>
      <c r="H62" s="437"/>
    </row>
    <row r="63" spans="1:8" customFormat="1" ht="66" x14ac:dyDescent="0.3">
      <c r="A63" s="437"/>
      <c r="B63" s="1039">
        <v>80</v>
      </c>
      <c r="C63" s="1040" t="s">
        <v>3771</v>
      </c>
      <c r="D63" s="96">
        <f t="shared" si="0"/>
        <v>2035</v>
      </c>
      <c r="E63" s="1151">
        <v>10</v>
      </c>
      <c r="F63" s="96">
        <f t="shared" si="1"/>
        <v>24421</v>
      </c>
      <c r="G63" s="1139">
        <v>120</v>
      </c>
      <c r="H63" s="437"/>
    </row>
    <row r="64" spans="1:8" customFormat="1" ht="39.6" x14ac:dyDescent="0.3">
      <c r="A64" s="437"/>
      <c r="B64" s="1039" t="s">
        <v>2853</v>
      </c>
      <c r="C64" s="1040" t="s">
        <v>3770</v>
      </c>
      <c r="D64" s="1032" t="str">
        <f t="shared" si="0"/>
        <v>N/A</v>
      </c>
      <c r="E64" s="1032" t="s">
        <v>62</v>
      </c>
      <c r="F64" s="96">
        <f t="shared" si="1"/>
        <v>48842</v>
      </c>
      <c r="G64" s="1139">
        <v>240</v>
      </c>
      <c r="H64" s="437"/>
    </row>
    <row r="65" spans="1:8" customFormat="1" ht="26.4" x14ac:dyDescent="0.3">
      <c r="A65" s="437"/>
      <c r="B65" s="1039" t="s">
        <v>2854</v>
      </c>
      <c r="C65" s="1040" t="s">
        <v>2855</v>
      </c>
      <c r="D65" s="1032" t="str">
        <f t="shared" si="0"/>
        <v>N/A</v>
      </c>
      <c r="E65" s="1032" t="s">
        <v>62</v>
      </c>
      <c r="F65" s="96">
        <f t="shared" si="1"/>
        <v>48842</v>
      </c>
      <c r="G65" s="1139">
        <v>240</v>
      </c>
      <c r="H65" s="437"/>
    </row>
    <row r="66" spans="1:8" customFormat="1" ht="26.4" x14ac:dyDescent="0.3">
      <c r="A66" s="437"/>
      <c r="B66" s="1039" t="s">
        <v>2856</v>
      </c>
      <c r="C66" s="1040" t="s">
        <v>3648</v>
      </c>
      <c r="D66" s="1032" t="str">
        <f t="shared" si="0"/>
        <v>N/A</v>
      </c>
      <c r="E66" s="1032" t="s">
        <v>62</v>
      </c>
      <c r="F66" s="96">
        <f t="shared" si="1"/>
        <v>48842</v>
      </c>
      <c r="G66" s="1139">
        <v>240</v>
      </c>
      <c r="H66" s="437"/>
    </row>
    <row r="67" spans="1:8" customFormat="1" ht="26.4" x14ac:dyDescent="0.3">
      <c r="A67" s="437"/>
      <c r="B67" s="1039" t="s">
        <v>2857</v>
      </c>
      <c r="C67" s="1040" t="s">
        <v>3649</v>
      </c>
      <c r="D67" s="1032" t="str">
        <f t="shared" si="0"/>
        <v>N/A</v>
      </c>
      <c r="E67" s="1032" t="s">
        <v>62</v>
      </c>
      <c r="F67" s="96">
        <f t="shared" si="1"/>
        <v>12211</v>
      </c>
      <c r="G67" s="1139">
        <v>60</v>
      </c>
      <c r="H67" s="437"/>
    </row>
    <row r="68" spans="1:8" customFormat="1" ht="39.6" x14ac:dyDescent="0.3">
      <c r="A68" s="437"/>
      <c r="B68" s="1039" t="s">
        <v>2858</v>
      </c>
      <c r="C68" s="1040" t="s">
        <v>3769</v>
      </c>
      <c r="D68" s="1032" t="str">
        <f t="shared" si="0"/>
        <v>N/A</v>
      </c>
      <c r="E68" s="1032" t="s">
        <v>62</v>
      </c>
      <c r="F68" s="96">
        <v>44381</v>
      </c>
      <c r="G68" s="35" t="s">
        <v>3039</v>
      </c>
      <c r="H68" s="437"/>
    </row>
    <row r="69" spans="1:8" customFormat="1" ht="39.6" x14ac:dyDescent="0.3">
      <c r="A69" s="437"/>
      <c r="B69" s="1039" t="s">
        <v>2859</v>
      </c>
      <c r="C69" s="1040" t="s">
        <v>3650</v>
      </c>
      <c r="D69" s="1032" t="str">
        <f t="shared" si="0"/>
        <v>N/A</v>
      </c>
      <c r="E69" s="1032" t="s">
        <v>62</v>
      </c>
      <c r="F69" s="96">
        <v>44381</v>
      </c>
      <c r="G69" s="35" t="s">
        <v>3039</v>
      </c>
      <c r="H69" s="437"/>
    </row>
    <row r="70" spans="1:8" customFormat="1" ht="26.4" x14ac:dyDescent="0.3">
      <c r="A70" s="437"/>
      <c r="B70" s="1039" t="s">
        <v>763</v>
      </c>
      <c r="C70" s="1040" t="s">
        <v>3651</v>
      </c>
      <c r="D70" s="1032" t="str">
        <f t="shared" si="0"/>
        <v>N/A</v>
      </c>
      <c r="E70" s="1032" t="s">
        <v>62</v>
      </c>
      <c r="F70" s="96">
        <f t="shared" si="1"/>
        <v>48842</v>
      </c>
      <c r="G70" s="1139">
        <v>240</v>
      </c>
      <c r="H70" s="437"/>
    </row>
    <row r="71" spans="1:8" customFormat="1" ht="26.4" x14ac:dyDescent="0.3">
      <c r="A71" s="437"/>
      <c r="B71" s="1039" t="s">
        <v>2860</v>
      </c>
      <c r="C71" s="1040" t="s">
        <v>3652</v>
      </c>
      <c r="D71" s="1032" t="str">
        <f t="shared" si="0"/>
        <v>N/A</v>
      </c>
      <c r="E71" s="1032" t="s">
        <v>62</v>
      </c>
      <c r="F71" s="96">
        <f t="shared" si="1"/>
        <v>48842</v>
      </c>
      <c r="G71" s="1139">
        <v>240</v>
      </c>
      <c r="H71" s="437"/>
    </row>
    <row r="72" spans="1:8" customFormat="1" ht="66" x14ac:dyDescent="0.3">
      <c r="A72" s="437"/>
      <c r="B72" s="1039" t="s">
        <v>1132</v>
      </c>
      <c r="C72" s="1040" t="s">
        <v>2861</v>
      </c>
      <c r="D72" s="1032" t="str">
        <f t="shared" si="0"/>
        <v>N/A</v>
      </c>
      <c r="E72" s="1032" t="s">
        <v>62</v>
      </c>
      <c r="F72" s="96">
        <f t="shared" si="1"/>
        <v>48842</v>
      </c>
      <c r="G72" s="1139">
        <v>240</v>
      </c>
      <c r="H72" s="437"/>
    </row>
    <row r="73" spans="1:8" customFormat="1" ht="26.4" x14ac:dyDescent="0.3">
      <c r="A73" s="437"/>
      <c r="B73" s="1039">
        <v>89</v>
      </c>
      <c r="C73" s="1040" t="s">
        <v>3768</v>
      </c>
      <c r="D73" s="1032" t="str">
        <f t="shared" si="0"/>
        <v>N/A</v>
      </c>
      <c r="E73" s="1032" t="s">
        <v>62</v>
      </c>
      <c r="F73" s="96">
        <f t="shared" si="1"/>
        <v>12211</v>
      </c>
      <c r="G73" s="1139">
        <v>60</v>
      </c>
      <c r="H73" s="437"/>
    </row>
    <row r="74" spans="1:8" customFormat="1" ht="52.8" x14ac:dyDescent="0.3">
      <c r="A74" s="437"/>
      <c r="B74" s="1039" t="s">
        <v>209</v>
      </c>
      <c r="C74" s="1040" t="s">
        <v>3767</v>
      </c>
      <c r="D74" s="1032" t="str">
        <f t="shared" si="0"/>
        <v>N/A</v>
      </c>
      <c r="E74" s="1032" t="s">
        <v>62</v>
      </c>
      <c r="F74" s="96">
        <f t="shared" si="1"/>
        <v>4070</v>
      </c>
      <c r="G74" s="1139">
        <v>20</v>
      </c>
      <c r="H74" s="437"/>
    </row>
    <row r="75" spans="1:8" customFormat="1" ht="52.8" x14ac:dyDescent="0.3">
      <c r="A75" s="437"/>
      <c r="B75" s="1039" t="s">
        <v>199</v>
      </c>
      <c r="C75" s="1040" t="s">
        <v>4081</v>
      </c>
      <c r="D75" s="1032" t="str">
        <f t="shared" si="0"/>
        <v>N/A</v>
      </c>
      <c r="E75" s="1032" t="s">
        <v>62</v>
      </c>
      <c r="F75" s="96">
        <f t="shared" si="1"/>
        <v>12211</v>
      </c>
      <c r="G75" s="1139">
        <v>60</v>
      </c>
      <c r="H75" s="437"/>
    </row>
    <row r="76" spans="1:8" customFormat="1" ht="39.6" x14ac:dyDescent="0.3">
      <c r="A76" s="437"/>
      <c r="B76" s="1039">
        <v>92</v>
      </c>
      <c r="C76" s="1040" t="s">
        <v>3766</v>
      </c>
      <c r="D76" s="1032" t="str">
        <f t="shared" ref="D76:E139" si="2">IF(E76="","",IFERROR(ROUND(E76*PenaltyUnit,0), "N/A"))</f>
        <v>N/A</v>
      </c>
      <c r="E76" s="1032" t="s">
        <v>62</v>
      </c>
      <c r="F76" s="96">
        <f t="shared" ref="F76:F148" si="3">IF(G76="","",IFERROR(ROUND(G76*PenaltyUnit,0), G76))</f>
        <v>24421</v>
      </c>
      <c r="G76" s="1139">
        <v>120</v>
      </c>
      <c r="H76" s="437"/>
    </row>
    <row r="77" spans="1:8" customFormat="1" ht="92.4" x14ac:dyDescent="0.3">
      <c r="A77" s="437"/>
      <c r="B77" s="1039" t="s">
        <v>1488</v>
      </c>
      <c r="C77" s="1040" t="s">
        <v>3765</v>
      </c>
      <c r="D77" s="1032" t="str">
        <f t="shared" si="2"/>
        <v>N/A</v>
      </c>
      <c r="E77" s="1032" t="s">
        <v>62</v>
      </c>
      <c r="F77" s="96">
        <v>11095</v>
      </c>
      <c r="G77" s="35" t="s">
        <v>3040</v>
      </c>
      <c r="H77" s="437"/>
    </row>
    <row r="78" spans="1:8" customFormat="1" ht="66" x14ac:dyDescent="0.3">
      <c r="A78" s="437"/>
      <c r="B78" s="1039" t="s">
        <v>2862</v>
      </c>
      <c r="C78" s="1040" t="s">
        <v>3800</v>
      </c>
      <c r="D78" s="1032" t="str">
        <f t="shared" si="2"/>
        <v>N/A</v>
      </c>
      <c r="E78" s="1032" t="s">
        <v>62</v>
      </c>
      <c r="F78" s="96">
        <f>IF(G78="","",IFERROR(ROUND(G78*PenaltyUnit,0), G78))</f>
        <v>12211</v>
      </c>
      <c r="G78" s="1139">
        <v>60</v>
      </c>
      <c r="H78" s="437"/>
    </row>
    <row r="79" spans="1:8" customFormat="1" ht="66" x14ac:dyDescent="0.3">
      <c r="A79" s="437"/>
      <c r="B79" s="1039" t="s">
        <v>2863</v>
      </c>
      <c r="C79" s="1040" t="s">
        <v>3764</v>
      </c>
      <c r="D79" s="1032" t="str">
        <f t="shared" si="2"/>
        <v>N/A</v>
      </c>
      <c r="E79" s="1032" t="s">
        <v>62</v>
      </c>
      <c r="F79" s="96">
        <f t="shared" si="3"/>
        <v>12211</v>
      </c>
      <c r="G79" s="1139">
        <v>60</v>
      </c>
      <c r="H79" s="437"/>
    </row>
    <row r="80" spans="1:8" customFormat="1" ht="39.6" x14ac:dyDescent="0.3">
      <c r="A80" s="437"/>
      <c r="B80" s="1039" t="s">
        <v>2864</v>
      </c>
      <c r="C80" s="1040" t="s">
        <v>3763</v>
      </c>
      <c r="D80" s="1032" t="str">
        <f t="shared" si="2"/>
        <v>N/A</v>
      </c>
      <c r="E80" s="1032" t="s">
        <v>62</v>
      </c>
      <c r="F80" s="96">
        <f t="shared" si="3"/>
        <v>2035</v>
      </c>
      <c r="G80" s="1139">
        <v>10</v>
      </c>
      <c r="H80" s="437"/>
    </row>
    <row r="81" spans="1:8" customFormat="1" ht="52.8" x14ac:dyDescent="0.3">
      <c r="A81" s="437"/>
      <c r="B81" s="1039">
        <v>94</v>
      </c>
      <c r="C81" s="1040" t="s">
        <v>3762</v>
      </c>
      <c r="D81" s="1032" t="str">
        <f t="shared" si="2"/>
        <v>N/A</v>
      </c>
      <c r="E81" s="1032" t="s">
        <v>62</v>
      </c>
      <c r="F81" s="96">
        <f t="shared" si="3"/>
        <v>2035</v>
      </c>
      <c r="G81" s="1139">
        <v>10</v>
      </c>
      <c r="H81" s="437"/>
    </row>
    <row r="82" spans="1:8" customFormat="1" ht="26.4" x14ac:dyDescent="0.3">
      <c r="A82" s="437"/>
      <c r="B82" s="1039" t="s">
        <v>2865</v>
      </c>
      <c r="C82" s="1040" t="s">
        <v>3761</v>
      </c>
      <c r="D82" s="1032" t="str">
        <f t="shared" si="2"/>
        <v>N/A</v>
      </c>
      <c r="E82" s="1032" t="s">
        <v>62</v>
      </c>
      <c r="F82" s="96">
        <f t="shared" si="3"/>
        <v>24421</v>
      </c>
      <c r="G82" s="1139">
        <v>120</v>
      </c>
      <c r="H82" s="437"/>
    </row>
    <row r="83" spans="1:8" customFormat="1" ht="39.6" x14ac:dyDescent="0.3">
      <c r="A83" s="437"/>
      <c r="B83" s="1091" t="s">
        <v>168</v>
      </c>
      <c r="C83" s="1048" t="s">
        <v>3760</v>
      </c>
      <c r="D83" s="708"/>
      <c r="E83" s="720"/>
      <c r="F83" s="721" t="str">
        <f t="shared" si="3"/>
        <v/>
      </c>
      <c r="G83" s="722"/>
      <c r="H83" s="437"/>
    </row>
    <row r="84" spans="1:8" customFormat="1" x14ac:dyDescent="0.3">
      <c r="A84" s="437"/>
      <c r="B84" s="1092"/>
      <c r="C84" s="1093" t="s">
        <v>15</v>
      </c>
      <c r="D84" s="1157" t="str">
        <f t="shared" si="2"/>
        <v>N/A</v>
      </c>
      <c r="E84" s="1157" t="s">
        <v>62</v>
      </c>
      <c r="F84" s="96">
        <f t="shared" si="3"/>
        <v>48842</v>
      </c>
      <c r="G84" s="1139">
        <v>240</v>
      </c>
      <c r="H84" s="437"/>
    </row>
    <row r="85" spans="1:8" customFormat="1" x14ac:dyDescent="0.3">
      <c r="A85" s="437"/>
      <c r="B85" s="1089"/>
      <c r="C85" s="1094" t="s">
        <v>16</v>
      </c>
      <c r="D85" s="1158" t="str">
        <f t="shared" si="2"/>
        <v>N/A</v>
      </c>
      <c r="E85" s="1158" t="s">
        <v>62</v>
      </c>
      <c r="F85" s="96">
        <f t="shared" si="3"/>
        <v>122106</v>
      </c>
      <c r="G85" s="1139">
        <v>600</v>
      </c>
      <c r="H85" s="437"/>
    </row>
    <row r="86" spans="1:8" customFormat="1" ht="39.6" x14ac:dyDescent="0.3">
      <c r="A86" s="437"/>
      <c r="B86" s="1039" t="s">
        <v>2866</v>
      </c>
      <c r="C86" s="1040" t="s">
        <v>3759</v>
      </c>
      <c r="D86" s="1032" t="str">
        <f t="shared" si="2"/>
        <v>N/A</v>
      </c>
      <c r="E86" s="1157" t="s">
        <v>62</v>
      </c>
      <c r="F86" s="96">
        <f t="shared" si="3"/>
        <v>12211</v>
      </c>
      <c r="G86" s="1139">
        <v>60</v>
      </c>
      <c r="H86" s="437"/>
    </row>
    <row r="87" spans="1:8" customFormat="1" ht="39.6" x14ac:dyDescent="0.3">
      <c r="A87" s="437"/>
      <c r="B87" s="1039" t="s">
        <v>842</v>
      </c>
      <c r="C87" s="1040" t="s">
        <v>3758</v>
      </c>
      <c r="D87" s="1032" t="str">
        <f t="shared" si="2"/>
        <v>N/A</v>
      </c>
      <c r="E87" s="1157" t="s">
        <v>62</v>
      </c>
      <c r="F87" s="96">
        <f t="shared" si="3"/>
        <v>12211</v>
      </c>
      <c r="G87" s="1139">
        <v>60</v>
      </c>
      <c r="H87" s="437"/>
    </row>
    <row r="88" spans="1:8" customFormat="1" ht="26.4" x14ac:dyDescent="0.3">
      <c r="A88" s="437"/>
      <c r="B88" s="1039" t="s">
        <v>2867</v>
      </c>
      <c r="C88" s="1040" t="s">
        <v>3757</v>
      </c>
      <c r="D88" s="1032" t="str">
        <f t="shared" si="2"/>
        <v>N/A</v>
      </c>
      <c r="E88" s="1157" t="s">
        <v>62</v>
      </c>
      <c r="F88" s="96">
        <f t="shared" si="3"/>
        <v>12211</v>
      </c>
      <c r="G88" s="1139">
        <v>60</v>
      </c>
      <c r="H88" s="437"/>
    </row>
    <row r="89" spans="1:8" customFormat="1" ht="39.6" x14ac:dyDescent="0.3">
      <c r="A89" s="437"/>
      <c r="B89" s="1039" t="s">
        <v>2868</v>
      </c>
      <c r="C89" s="1040" t="s">
        <v>3756</v>
      </c>
      <c r="D89" s="1032" t="str">
        <f t="shared" si="2"/>
        <v>N/A</v>
      </c>
      <c r="E89" s="1157" t="s">
        <v>62</v>
      </c>
      <c r="F89" s="96">
        <f t="shared" si="3"/>
        <v>12211</v>
      </c>
      <c r="G89" s="1139">
        <v>60</v>
      </c>
      <c r="H89" s="437"/>
    </row>
    <row r="90" spans="1:8" customFormat="1" ht="39.6" x14ac:dyDescent="0.3">
      <c r="A90" s="437"/>
      <c r="B90" s="1039" t="s">
        <v>2869</v>
      </c>
      <c r="C90" s="1040" t="s">
        <v>3755</v>
      </c>
      <c r="D90" s="1032" t="str">
        <f t="shared" si="2"/>
        <v>N/A</v>
      </c>
      <c r="E90" s="1157" t="s">
        <v>62</v>
      </c>
      <c r="F90" s="96">
        <f t="shared" si="3"/>
        <v>12211</v>
      </c>
      <c r="G90" s="1139">
        <v>60</v>
      </c>
      <c r="H90" s="437"/>
    </row>
    <row r="91" spans="1:8" customFormat="1" ht="52.8" x14ac:dyDescent="0.3">
      <c r="A91" s="437"/>
      <c r="B91" s="1039" t="s">
        <v>2870</v>
      </c>
      <c r="C91" s="1040" t="s">
        <v>3754</v>
      </c>
      <c r="D91" s="1032" t="str">
        <f t="shared" si="2"/>
        <v>N/A</v>
      </c>
      <c r="E91" s="1157" t="s">
        <v>62</v>
      </c>
      <c r="F91" s="96">
        <f t="shared" si="3"/>
        <v>12211</v>
      </c>
      <c r="G91" s="1139">
        <v>60</v>
      </c>
      <c r="H91" s="437"/>
    </row>
    <row r="92" spans="1:8" customFormat="1" ht="52.8" x14ac:dyDescent="0.3">
      <c r="A92" s="437"/>
      <c r="B92" s="1039" t="s">
        <v>2871</v>
      </c>
      <c r="C92" s="1040" t="s">
        <v>3753</v>
      </c>
      <c r="D92" s="1032" t="str">
        <f t="shared" si="2"/>
        <v>N/A</v>
      </c>
      <c r="E92" s="1157" t="s">
        <v>62</v>
      </c>
      <c r="F92" s="96">
        <f t="shared" si="3"/>
        <v>12211</v>
      </c>
      <c r="G92" s="1139">
        <v>60</v>
      </c>
      <c r="H92" s="437"/>
    </row>
    <row r="93" spans="1:8" customFormat="1" ht="26.4" x14ac:dyDescent="0.3">
      <c r="A93" s="437"/>
      <c r="B93" s="1039">
        <v>143</v>
      </c>
      <c r="C93" s="1040" t="s">
        <v>3752</v>
      </c>
      <c r="D93" s="1032" t="str">
        <f t="shared" si="2"/>
        <v>N/A</v>
      </c>
      <c r="E93" s="1157" t="s">
        <v>62</v>
      </c>
      <c r="F93" s="96">
        <f t="shared" si="3"/>
        <v>12211</v>
      </c>
      <c r="G93" s="1139">
        <v>60</v>
      </c>
      <c r="H93" s="437"/>
    </row>
    <row r="94" spans="1:8" customFormat="1" ht="39.6" x14ac:dyDescent="0.3">
      <c r="A94" s="437"/>
      <c r="B94" s="1039" t="s">
        <v>2872</v>
      </c>
      <c r="C94" s="1040" t="s">
        <v>3751</v>
      </c>
      <c r="D94" s="1032" t="str">
        <f t="shared" si="2"/>
        <v>N/A</v>
      </c>
      <c r="E94" s="1157" t="s">
        <v>62</v>
      </c>
      <c r="F94" s="96">
        <f t="shared" si="3"/>
        <v>2035</v>
      </c>
      <c r="G94" s="1139">
        <v>10</v>
      </c>
      <c r="H94" s="437"/>
    </row>
    <row r="95" spans="1:8" customFormat="1" ht="26.4" x14ac:dyDescent="0.3">
      <c r="A95" s="437"/>
      <c r="B95" s="1039" t="s">
        <v>2873</v>
      </c>
      <c r="C95" s="1040" t="s">
        <v>3750</v>
      </c>
      <c r="D95" s="1032" t="str">
        <f t="shared" si="2"/>
        <v>N/A</v>
      </c>
      <c r="E95" s="1157" t="s">
        <v>62</v>
      </c>
      <c r="F95" s="96">
        <f t="shared" si="3"/>
        <v>2035</v>
      </c>
      <c r="G95" s="1139">
        <v>10</v>
      </c>
      <c r="H95" s="437"/>
    </row>
    <row r="96" spans="1:8" customFormat="1" ht="26.4" x14ac:dyDescent="0.3">
      <c r="A96" s="437"/>
      <c r="B96" s="1039" t="s">
        <v>2874</v>
      </c>
      <c r="C96" s="1040" t="s">
        <v>4082</v>
      </c>
      <c r="D96" s="1032" t="str">
        <f t="shared" si="2"/>
        <v>N/A</v>
      </c>
      <c r="E96" s="1157" t="s">
        <v>62</v>
      </c>
      <c r="F96" s="96">
        <f t="shared" si="3"/>
        <v>2035</v>
      </c>
      <c r="G96" s="1139">
        <v>10</v>
      </c>
      <c r="H96" s="437"/>
    </row>
    <row r="97" spans="1:8" customFormat="1" ht="26.4" x14ac:dyDescent="0.3">
      <c r="A97" s="437"/>
      <c r="B97" s="1039" t="s">
        <v>2875</v>
      </c>
      <c r="C97" s="1040" t="s">
        <v>4083</v>
      </c>
      <c r="D97" s="1032" t="str">
        <f t="shared" si="2"/>
        <v>N/A</v>
      </c>
      <c r="E97" s="1157" t="s">
        <v>62</v>
      </c>
      <c r="F97" s="96">
        <f t="shared" si="3"/>
        <v>1018</v>
      </c>
      <c r="G97" s="1139">
        <v>5</v>
      </c>
      <c r="H97" s="437"/>
    </row>
    <row r="98" spans="1:8" customFormat="1" ht="26.4" x14ac:dyDescent="0.3">
      <c r="A98" s="437"/>
      <c r="B98" s="1039" t="s">
        <v>2876</v>
      </c>
      <c r="C98" s="1040" t="s">
        <v>3749</v>
      </c>
      <c r="D98" s="1032" t="str">
        <f t="shared" si="2"/>
        <v>N/A</v>
      </c>
      <c r="E98" s="1157" t="s">
        <v>62</v>
      </c>
      <c r="F98" s="96">
        <f t="shared" si="3"/>
        <v>12211</v>
      </c>
      <c r="G98" s="1139">
        <v>60</v>
      </c>
      <c r="H98" s="437"/>
    </row>
    <row r="99" spans="1:8" customFormat="1" ht="39.6" x14ac:dyDescent="0.3">
      <c r="A99" s="437"/>
      <c r="B99" s="1039">
        <v>162</v>
      </c>
      <c r="C99" s="1040" t="s">
        <v>2877</v>
      </c>
      <c r="D99" s="1032" t="str">
        <f t="shared" si="2"/>
        <v>N/A</v>
      </c>
      <c r="E99" s="1157" t="s">
        <v>62</v>
      </c>
      <c r="F99" s="96">
        <f t="shared" si="3"/>
        <v>12211</v>
      </c>
      <c r="G99" s="1139">
        <v>60</v>
      </c>
      <c r="H99" s="437"/>
    </row>
    <row r="100" spans="1:8" customFormat="1" x14ac:dyDescent="0.3">
      <c r="A100" s="437"/>
      <c r="B100" s="1039" t="s">
        <v>2878</v>
      </c>
      <c r="C100" s="1040" t="s">
        <v>3748</v>
      </c>
      <c r="D100" s="96">
        <f t="shared" si="2"/>
        <v>407</v>
      </c>
      <c r="E100" s="1151">
        <v>2</v>
      </c>
      <c r="F100" s="96">
        <f t="shared" si="3"/>
        <v>12211</v>
      </c>
      <c r="G100" s="1139">
        <v>60</v>
      </c>
      <c r="H100" s="437"/>
    </row>
    <row r="101" spans="1:8" customFormat="1" x14ac:dyDescent="0.3">
      <c r="A101" s="437"/>
      <c r="B101" s="1039" t="s">
        <v>2879</v>
      </c>
      <c r="C101" s="1040" t="s">
        <v>3747</v>
      </c>
      <c r="D101" s="96">
        <f t="shared" si="2"/>
        <v>407</v>
      </c>
      <c r="E101" s="1151">
        <v>2</v>
      </c>
      <c r="F101" s="96">
        <f t="shared" si="3"/>
        <v>12211</v>
      </c>
      <c r="G101" s="1139">
        <v>60</v>
      </c>
      <c r="H101" s="437"/>
    </row>
    <row r="102" spans="1:8" customFormat="1" ht="39.6" x14ac:dyDescent="0.3">
      <c r="A102" s="437"/>
      <c r="B102" s="1039" t="s">
        <v>2880</v>
      </c>
      <c r="C102" s="1040" t="s">
        <v>3746</v>
      </c>
      <c r="D102" s="96">
        <f t="shared" si="2"/>
        <v>204</v>
      </c>
      <c r="E102" s="1151">
        <v>1</v>
      </c>
      <c r="F102" s="96">
        <f t="shared" si="3"/>
        <v>1018</v>
      </c>
      <c r="G102" s="1139">
        <v>5</v>
      </c>
      <c r="H102" s="437"/>
    </row>
    <row r="103" spans="1:8" customFormat="1" ht="79.2" x14ac:dyDescent="0.3">
      <c r="A103" s="437"/>
      <c r="B103" s="1039" t="s">
        <v>1024</v>
      </c>
      <c r="C103" s="1040" t="s">
        <v>3745</v>
      </c>
      <c r="D103" s="96">
        <f t="shared" si="2"/>
        <v>204</v>
      </c>
      <c r="E103" s="1151">
        <v>1</v>
      </c>
      <c r="F103" s="96">
        <f t="shared" si="3"/>
        <v>2035</v>
      </c>
      <c r="G103" s="1139">
        <v>10</v>
      </c>
      <c r="H103" s="437"/>
    </row>
    <row r="104" spans="1:8" customFormat="1" ht="92.4" x14ac:dyDescent="0.3">
      <c r="A104" s="437"/>
      <c r="B104" s="1039" t="s">
        <v>2881</v>
      </c>
      <c r="C104" s="1040" t="s">
        <v>3744</v>
      </c>
      <c r="D104" s="1157" t="str">
        <f t="shared" si="2"/>
        <v>N/A</v>
      </c>
      <c r="E104" s="1157" t="s">
        <v>62</v>
      </c>
      <c r="F104" s="96">
        <f>IF(G104="","",IFERROR(ROUND(G104*PenaltyUnit,0), G104))</f>
        <v>2035</v>
      </c>
      <c r="G104" s="1139">
        <v>10</v>
      </c>
      <c r="H104" s="437"/>
    </row>
    <row r="105" spans="1:8" customFormat="1" ht="39.6" x14ac:dyDescent="0.3">
      <c r="A105" s="437"/>
      <c r="B105" s="1039">
        <v>182</v>
      </c>
      <c r="C105" s="1040" t="s">
        <v>3743</v>
      </c>
      <c r="D105" s="1032" t="str">
        <f t="shared" si="2"/>
        <v>N/A</v>
      </c>
      <c r="E105" s="1157" t="s">
        <v>62</v>
      </c>
      <c r="F105" s="96">
        <f t="shared" si="3"/>
        <v>12211</v>
      </c>
      <c r="G105" s="1139">
        <v>60</v>
      </c>
      <c r="H105" s="437"/>
    </row>
    <row r="106" spans="1:8" customFormat="1" ht="26.4" x14ac:dyDescent="0.3">
      <c r="A106" s="437"/>
      <c r="B106" s="1039">
        <v>197</v>
      </c>
      <c r="C106" s="1040" t="s">
        <v>3742</v>
      </c>
      <c r="D106" s="1032" t="str">
        <f t="shared" si="2"/>
        <v>N/A</v>
      </c>
      <c r="E106" s="1157" t="s">
        <v>62</v>
      </c>
      <c r="F106" s="96">
        <f t="shared" si="3"/>
        <v>4070</v>
      </c>
      <c r="G106" s="1139">
        <v>20</v>
      </c>
      <c r="H106" s="437"/>
    </row>
    <row r="107" spans="1:8" customFormat="1" ht="26.4" x14ac:dyDescent="0.3">
      <c r="A107" s="437"/>
      <c r="B107" s="1039" t="s">
        <v>2882</v>
      </c>
      <c r="C107" s="1040" t="s">
        <v>2883</v>
      </c>
      <c r="D107" s="96">
        <f t="shared" si="2"/>
        <v>407</v>
      </c>
      <c r="E107" s="1151">
        <v>2</v>
      </c>
      <c r="F107" s="96">
        <f t="shared" si="3"/>
        <v>4070</v>
      </c>
      <c r="G107" s="1139">
        <v>20</v>
      </c>
      <c r="H107" s="437"/>
    </row>
    <row r="108" spans="1:8" customFormat="1" ht="26.4" x14ac:dyDescent="0.3">
      <c r="A108" s="437"/>
      <c r="B108" s="1039" t="s">
        <v>2884</v>
      </c>
      <c r="C108" s="1040" t="s">
        <v>2883</v>
      </c>
      <c r="D108" s="96">
        <f t="shared" si="2"/>
        <v>407</v>
      </c>
      <c r="E108" s="1151">
        <v>2</v>
      </c>
      <c r="F108" s="96">
        <f t="shared" si="3"/>
        <v>4070</v>
      </c>
      <c r="G108" s="1139">
        <v>20</v>
      </c>
      <c r="H108" s="437"/>
    </row>
    <row r="109" spans="1:8" customFormat="1" ht="26.4" x14ac:dyDescent="0.3">
      <c r="A109" s="437"/>
      <c r="B109" s="1039" t="s">
        <v>3643</v>
      </c>
      <c r="C109" s="1040" t="s">
        <v>2883</v>
      </c>
      <c r="D109" s="96">
        <f t="shared" si="2"/>
        <v>407</v>
      </c>
      <c r="E109" s="1151">
        <v>2</v>
      </c>
      <c r="F109" s="96">
        <f t="shared" si="3"/>
        <v>4070</v>
      </c>
      <c r="G109" s="1139">
        <v>20</v>
      </c>
      <c r="H109" s="437"/>
    </row>
    <row r="110" spans="1:8" customFormat="1" ht="26.4" x14ac:dyDescent="0.3">
      <c r="A110" s="437"/>
      <c r="B110" s="1039" t="s">
        <v>2885</v>
      </c>
      <c r="C110" s="1040" t="s">
        <v>2883</v>
      </c>
      <c r="D110" s="96">
        <f t="shared" si="2"/>
        <v>407</v>
      </c>
      <c r="E110" s="1151">
        <v>2</v>
      </c>
      <c r="F110" s="96">
        <f t="shared" si="3"/>
        <v>4070</v>
      </c>
      <c r="G110" s="1139">
        <v>20</v>
      </c>
      <c r="H110" s="437"/>
    </row>
    <row r="111" spans="1:8" customFormat="1" ht="26.4" x14ac:dyDescent="0.3">
      <c r="A111" s="437"/>
      <c r="B111" s="1039" t="s">
        <v>2886</v>
      </c>
      <c r="C111" s="1040" t="s">
        <v>2883</v>
      </c>
      <c r="D111" s="96">
        <f t="shared" si="2"/>
        <v>407</v>
      </c>
      <c r="E111" s="1151">
        <v>2</v>
      </c>
      <c r="F111" s="96">
        <f t="shared" si="3"/>
        <v>4070</v>
      </c>
      <c r="G111" s="1139">
        <v>20</v>
      </c>
      <c r="H111" s="437"/>
    </row>
    <row r="112" spans="1:8" customFormat="1" ht="26.4" x14ac:dyDescent="0.3">
      <c r="A112" s="437"/>
      <c r="B112" s="1039" t="s">
        <v>2887</v>
      </c>
      <c r="C112" s="1040" t="s">
        <v>2883</v>
      </c>
      <c r="D112" s="96">
        <f t="shared" si="2"/>
        <v>407</v>
      </c>
      <c r="E112" s="1151">
        <v>2</v>
      </c>
      <c r="F112" s="96">
        <f t="shared" si="3"/>
        <v>4070</v>
      </c>
      <c r="G112" s="1139">
        <v>20</v>
      </c>
      <c r="H112" s="437"/>
    </row>
    <row r="113" spans="1:8" customFormat="1" ht="26.4" x14ac:dyDescent="0.3">
      <c r="A113" s="437"/>
      <c r="B113" s="1039" t="s">
        <v>3644</v>
      </c>
      <c r="C113" s="1040" t="s">
        <v>2883</v>
      </c>
      <c r="D113" s="96">
        <f t="shared" si="2"/>
        <v>407</v>
      </c>
      <c r="E113" s="1151">
        <v>2</v>
      </c>
      <c r="F113" s="96">
        <f t="shared" si="3"/>
        <v>4070</v>
      </c>
      <c r="G113" s="1139">
        <v>20</v>
      </c>
      <c r="H113" s="437"/>
    </row>
    <row r="114" spans="1:8" customFormat="1" ht="26.4" x14ac:dyDescent="0.3">
      <c r="A114" s="437"/>
      <c r="B114" s="1039" t="s">
        <v>2888</v>
      </c>
      <c r="C114" s="1040" t="s">
        <v>2883</v>
      </c>
      <c r="D114" s="96">
        <f t="shared" si="2"/>
        <v>407</v>
      </c>
      <c r="E114" s="1151">
        <v>2</v>
      </c>
      <c r="F114" s="96">
        <f t="shared" si="3"/>
        <v>4070</v>
      </c>
      <c r="G114" s="1139">
        <v>20</v>
      </c>
      <c r="H114" s="437"/>
    </row>
    <row r="115" spans="1:8" customFormat="1" ht="26.4" x14ac:dyDescent="0.3">
      <c r="A115" s="437"/>
      <c r="B115" s="1039" t="s">
        <v>2889</v>
      </c>
      <c r="C115" s="1086" t="s">
        <v>2883</v>
      </c>
      <c r="D115" s="96">
        <f t="shared" si="2"/>
        <v>407</v>
      </c>
      <c r="E115" s="1151">
        <v>2</v>
      </c>
      <c r="F115" s="96">
        <f t="shared" si="3"/>
        <v>4070</v>
      </c>
      <c r="G115" s="1139">
        <v>20</v>
      </c>
      <c r="H115" s="437"/>
    </row>
    <row r="116" spans="1:8" customFormat="1" ht="26.4" x14ac:dyDescent="0.3">
      <c r="A116" s="437"/>
      <c r="B116" s="1039" t="s">
        <v>2890</v>
      </c>
      <c r="C116" s="1095" t="s">
        <v>2883</v>
      </c>
      <c r="D116" s="96">
        <f t="shared" si="2"/>
        <v>407</v>
      </c>
      <c r="E116" s="1151">
        <v>2</v>
      </c>
      <c r="F116" s="96">
        <f t="shared" si="3"/>
        <v>4070</v>
      </c>
      <c r="G116" s="1139">
        <v>20</v>
      </c>
      <c r="H116" s="437"/>
    </row>
    <row r="117" spans="1:8" customFormat="1" ht="26.4" x14ac:dyDescent="0.3">
      <c r="A117" s="437"/>
      <c r="B117" s="1039" t="s">
        <v>2891</v>
      </c>
      <c r="C117" s="1040" t="s">
        <v>2883</v>
      </c>
      <c r="D117" s="96">
        <f t="shared" si="2"/>
        <v>407</v>
      </c>
      <c r="E117" s="1151">
        <v>2</v>
      </c>
      <c r="F117" s="96">
        <f t="shared" si="3"/>
        <v>4070</v>
      </c>
      <c r="G117" s="1139">
        <v>20</v>
      </c>
      <c r="H117" s="437"/>
    </row>
    <row r="118" spans="1:8" customFormat="1" ht="26.4" x14ac:dyDescent="0.3">
      <c r="A118" s="437"/>
      <c r="B118" s="1039" t="s">
        <v>2892</v>
      </c>
      <c r="C118" s="1040" t="s">
        <v>2883</v>
      </c>
      <c r="D118" s="96">
        <f t="shared" si="2"/>
        <v>407</v>
      </c>
      <c r="E118" s="1151">
        <v>2</v>
      </c>
      <c r="F118" s="96">
        <f t="shared" si="3"/>
        <v>4070</v>
      </c>
      <c r="G118" s="1139">
        <v>20</v>
      </c>
      <c r="H118" s="437"/>
    </row>
    <row r="119" spans="1:8" customFormat="1" ht="26.4" x14ac:dyDescent="0.3">
      <c r="A119" s="437"/>
      <c r="B119" s="1039" t="s">
        <v>3645</v>
      </c>
      <c r="C119" s="1040" t="s">
        <v>2883</v>
      </c>
      <c r="D119" s="96">
        <f t="shared" si="2"/>
        <v>407</v>
      </c>
      <c r="E119" s="1151">
        <v>2</v>
      </c>
      <c r="F119" s="96">
        <f t="shared" si="3"/>
        <v>4070</v>
      </c>
      <c r="G119" s="1139">
        <v>20</v>
      </c>
      <c r="H119" s="437"/>
    </row>
    <row r="120" spans="1:8" customFormat="1" ht="26.4" x14ac:dyDescent="0.3">
      <c r="A120" s="437"/>
      <c r="B120" s="1039" t="s">
        <v>2893</v>
      </c>
      <c r="C120" s="1040" t="s">
        <v>2883</v>
      </c>
      <c r="D120" s="96">
        <f t="shared" si="2"/>
        <v>407</v>
      </c>
      <c r="E120" s="1151">
        <v>2</v>
      </c>
      <c r="F120" s="96">
        <f t="shared" si="3"/>
        <v>4070</v>
      </c>
      <c r="G120" s="1139">
        <v>20</v>
      </c>
      <c r="H120" s="437"/>
    </row>
    <row r="121" spans="1:8" customFormat="1" ht="26.4" x14ac:dyDescent="0.3">
      <c r="A121" s="437"/>
      <c r="B121" s="1039" t="s">
        <v>3536</v>
      </c>
      <c r="C121" s="1040" t="s">
        <v>2883</v>
      </c>
      <c r="D121" s="96">
        <f t="shared" si="2"/>
        <v>407</v>
      </c>
      <c r="E121" s="1151">
        <v>2</v>
      </c>
      <c r="F121" s="10"/>
      <c r="G121" s="1139"/>
      <c r="H121" s="437"/>
    </row>
    <row r="122" spans="1:8" customFormat="1" ht="26.4" x14ac:dyDescent="0.3">
      <c r="A122" s="437"/>
      <c r="B122" s="1039" t="s">
        <v>3537</v>
      </c>
      <c r="C122" s="1040" t="s">
        <v>2883</v>
      </c>
      <c r="D122" s="96">
        <f t="shared" si="2"/>
        <v>407</v>
      </c>
      <c r="E122" s="1151">
        <v>2</v>
      </c>
      <c r="F122" s="10"/>
      <c r="G122" s="1139"/>
      <c r="H122" s="437"/>
    </row>
    <row r="123" spans="1:8" customFormat="1" ht="26.4" x14ac:dyDescent="0.3">
      <c r="A123" s="437"/>
      <c r="B123" s="1039" t="s">
        <v>3538</v>
      </c>
      <c r="C123" s="1040" t="s">
        <v>2883</v>
      </c>
      <c r="D123" s="96">
        <f t="shared" si="2"/>
        <v>407</v>
      </c>
      <c r="E123" s="1151">
        <v>2</v>
      </c>
      <c r="F123" s="10"/>
      <c r="G123" s="1139"/>
      <c r="H123" s="437"/>
    </row>
    <row r="124" spans="1:8" customFormat="1" ht="26.4" x14ac:dyDescent="0.3">
      <c r="A124" s="437"/>
      <c r="B124" s="1039" t="s">
        <v>3539</v>
      </c>
      <c r="C124" s="1040" t="s">
        <v>2883</v>
      </c>
      <c r="D124" s="96">
        <f t="shared" si="2"/>
        <v>407</v>
      </c>
      <c r="E124" s="1151">
        <v>2</v>
      </c>
      <c r="F124" s="10"/>
      <c r="G124" s="1139"/>
      <c r="H124" s="437"/>
    </row>
    <row r="125" spans="1:8" customFormat="1" ht="26.4" x14ac:dyDescent="0.3">
      <c r="A125" s="437"/>
      <c r="B125" s="1039" t="s">
        <v>2894</v>
      </c>
      <c r="C125" s="1040" t="s">
        <v>2883</v>
      </c>
      <c r="D125" s="96">
        <f t="shared" si="2"/>
        <v>407</v>
      </c>
      <c r="E125" s="1151">
        <v>2</v>
      </c>
      <c r="F125" s="96">
        <f t="shared" si="3"/>
        <v>4070</v>
      </c>
      <c r="G125" s="1139">
        <v>20</v>
      </c>
      <c r="H125" s="437"/>
    </row>
    <row r="126" spans="1:8" customFormat="1" ht="26.4" x14ac:dyDescent="0.3">
      <c r="A126" s="437"/>
      <c r="B126" s="1039" t="s">
        <v>2895</v>
      </c>
      <c r="C126" s="1040" t="s">
        <v>2883</v>
      </c>
      <c r="D126" s="96">
        <f t="shared" si="2"/>
        <v>407</v>
      </c>
      <c r="E126" s="1151">
        <v>2</v>
      </c>
      <c r="F126" s="96">
        <f t="shared" si="3"/>
        <v>4070</v>
      </c>
      <c r="G126" s="1139">
        <v>20</v>
      </c>
      <c r="H126" s="437"/>
    </row>
    <row r="127" spans="1:8" customFormat="1" ht="26.4" x14ac:dyDescent="0.3">
      <c r="A127" s="437"/>
      <c r="B127" s="1039" t="s">
        <v>2896</v>
      </c>
      <c r="C127" s="1040" t="s">
        <v>2883</v>
      </c>
      <c r="D127" s="96">
        <f t="shared" si="2"/>
        <v>407</v>
      </c>
      <c r="E127" s="1151">
        <v>2</v>
      </c>
      <c r="F127" s="96">
        <f t="shared" si="3"/>
        <v>4070</v>
      </c>
      <c r="G127" s="1139">
        <v>20</v>
      </c>
      <c r="H127" s="437"/>
    </row>
    <row r="128" spans="1:8" customFormat="1" ht="26.4" x14ac:dyDescent="0.3">
      <c r="A128" s="437"/>
      <c r="B128" s="1039" t="s">
        <v>2897</v>
      </c>
      <c r="C128" s="1040" t="s">
        <v>2883</v>
      </c>
      <c r="D128" s="96">
        <f t="shared" si="2"/>
        <v>407</v>
      </c>
      <c r="E128" s="1151">
        <v>2</v>
      </c>
      <c r="F128" s="96">
        <f t="shared" si="3"/>
        <v>4070</v>
      </c>
      <c r="G128" s="1139">
        <v>20</v>
      </c>
      <c r="H128" s="437"/>
    </row>
    <row r="129" spans="1:8" customFormat="1" ht="26.4" x14ac:dyDescent="0.3">
      <c r="A129" s="437"/>
      <c r="B129" s="1039" t="s">
        <v>2898</v>
      </c>
      <c r="C129" s="1040" t="s">
        <v>2883</v>
      </c>
      <c r="D129" s="96">
        <f t="shared" si="2"/>
        <v>407</v>
      </c>
      <c r="E129" s="1151">
        <v>2</v>
      </c>
      <c r="F129" s="96">
        <f t="shared" si="3"/>
        <v>4070</v>
      </c>
      <c r="G129" s="1139">
        <v>20</v>
      </c>
      <c r="H129" s="437"/>
    </row>
    <row r="130" spans="1:8" customFormat="1" ht="26.4" x14ac:dyDescent="0.3">
      <c r="A130" s="437"/>
      <c r="B130" s="1039" t="s">
        <v>2899</v>
      </c>
      <c r="C130" s="1040" t="s">
        <v>2883</v>
      </c>
      <c r="D130" s="96">
        <f t="shared" si="2"/>
        <v>407</v>
      </c>
      <c r="E130" s="1151">
        <v>2</v>
      </c>
      <c r="F130" s="96">
        <f t="shared" si="3"/>
        <v>4070</v>
      </c>
      <c r="G130" s="1139">
        <v>20</v>
      </c>
      <c r="H130" s="437"/>
    </row>
    <row r="131" spans="1:8" customFormat="1" ht="26.4" x14ac:dyDescent="0.3">
      <c r="A131" s="437"/>
      <c r="B131" s="1039" t="s">
        <v>2900</v>
      </c>
      <c r="C131" s="1040" t="s">
        <v>2883</v>
      </c>
      <c r="D131" s="96">
        <f t="shared" si="2"/>
        <v>407</v>
      </c>
      <c r="E131" s="1151">
        <v>2</v>
      </c>
      <c r="F131" s="96">
        <f t="shared" si="3"/>
        <v>4070</v>
      </c>
      <c r="G131" s="1139">
        <v>20</v>
      </c>
      <c r="H131" s="437"/>
    </row>
    <row r="132" spans="1:8" customFormat="1" ht="26.4" x14ac:dyDescent="0.3">
      <c r="A132" s="437"/>
      <c r="B132" s="1039" t="s">
        <v>2901</v>
      </c>
      <c r="C132" s="1040" t="s">
        <v>2883</v>
      </c>
      <c r="D132" s="96">
        <f t="shared" si="2"/>
        <v>407</v>
      </c>
      <c r="E132" s="1151">
        <v>2</v>
      </c>
      <c r="F132" s="96">
        <f t="shared" si="3"/>
        <v>4070</v>
      </c>
      <c r="G132" s="1139">
        <v>20</v>
      </c>
      <c r="H132" s="437"/>
    </row>
    <row r="133" spans="1:8" customFormat="1" ht="26.4" x14ac:dyDescent="0.3">
      <c r="A133" s="437"/>
      <c r="B133" s="1039" t="s">
        <v>2902</v>
      </c>
      <c r="C133" s="1040" t="s">
        <v>2883</v>
      </c>
      <c r="D133" s="96">
        <f t="shared" si="2"/>
        <v>407</v>
      </c>
      <c r="E133" s="1151">
        <v>2</v>
      </c>
      <c r="F133" s="96">
        <f t="shared" si="3"/>
        <v>4070</v>
      </c>
      <c r="G133" s="1139">
        <v>20</v>
      </c>
      <c r="H133" s="437"/>
    </row>
    <row r="134" spans="1:8" customFormat="1" ht="26.4" x14ac:dyDescent="0.3">
      <c r="A134" s="437"/>
      <c r="B134" s="1039" t="s">
        <v>2903</v>
      </c>
      <c r="C134" s="1040" t="s">
        <v>2883</v>
      </c>
      <c r="D134" s="96">
        <f t="shared" si="2"/>
        <v>407</v>
      </c>
      <c r="E134" s="1151">
        <v>2</v>
      </c>
      <c r="F134" s="96">
        <f t="shared" si="3"/>
        <v>4070</v>
      </c>
      <c r="G134" s="1139">
        <v>20</v>
      </c>
      <c r="H134" s="437"/>
    </row>
    <row r="135" spans="1:8" customFormat="1" ht="26.4" x14ac:dyDescent="0.3">
      <c r="A135" s="437"/>
      <c r="B135" s="1039" t="s">
        <v>2904</v>
      </c>
      <c r="C135" s="1040" t="s">
        <v>2883</v>
      </c>
      <c r="D135" s="96">
        <f t="shared" si="2"/>
        <v>407</v>
      </c>
      <c r="E135" s="1151">
        <v>2</v>
      </c>
      <c r="F135" s="96">
        <f t="shared" si="3"/>
        <v>4070</v>
      </c>
      <c r="G135" s="1139">
        <v>20</v>
      </c>
      <c r="H135" s="437"/>
    </row>
    <row r="136" spans="1:8" customFormat="1" ht="52.8" x14ac:dyDescent="0.3">
      <c r="A136" s="437"/>
      <c r="B136" s="1039" t="s">
        <v>2905</v>
      </c>
      <c r="C136" s="1040" t="s">
        <v>3741</v>
      </c>
      <c r="D136" s="1032" t="str">
        <f t="shared" si="2"/>
        <v>N/A</v>
      </c>
      <c r="E136" s="1032" t="s">
        <v>62</v>
      </c>
      <c r="F136" s="96">
        <f>IF(G136="","",IFERROR(ROUND(G136*PenaltyUnit,0), G136))</f>
        <v>4070</v>
      </c>
      <c r="G136" s="1139">
        <v>20</v>
      </c>
      <c r="H136" s="437"/>
    </row>
    <row r="137" spans="1:8" customFormat="1" ht="26.4" x14ac:dyDescent="0.3">
      <c r="A137" s="437"/>
      <c r="B137" s="1039" t="s">
        <v>2906</v>
      </c>
      <c r="C137" s="1040" t="s">
        <v>2883</v>
      </c>
      <c r="D137" s="96">
        <f t="shared" si="2"/>
        <v>407</v>
      </c>
      <c r="E137" s="1151">
        <v>2</v>
      </c>
      <c r="F137" s="96">
        <f t="shared" si="3"/>
        <v>4070</v>
      </c>
      <c r="G137" s="1139">
        <v>20</v>
      </c>
      <c r="H137" s="437"/>
    </row>
    <row r="138" spans="1:8" customFormat="1" ht="26.4" x14ac:dyDescent="0.3">
      <c r="A138" s="437"/>
      <c r="B138" s="1039" t="s">
        <v>3646</v>
      </c>
      <c r="C138" s="1040" t="s">
        <v>2883</v>
      </c>
      <c r="D138" s="96">
        <f t="shared" si="2"/>
        <v>407</v>
      </c>
      <c r="E138" s="1151">
        <v>2</v>
      </c>
      <c r="F138" s="96">
        <f t="shared" si="3"/>
        <v>4070</v>
      </c>
      <c r="G138" s="1139">
        <v>20</v>
      </c>
      <c r="H138" s="437"/>
    </row>
    <row r="139" spans="1:8" customFormat="1" ht="72.599999999999994" customHeight="1" x14ac:dyDescent="0.3">
      <c r="A139" s="437"/>
      <c r="B139" s="1039" t="s">
        <v>2907</v>
      </c>
      <c r="C139" s="1040" t="s">
        <v>4076</v>
      </c>
      <c r="D139" s="1032" t="str">
        <f t="shared" si="2"/>
        <v>N/A</v>
      </c>
      <c r="E139" s="1032" t="s">
        <v>62</v>
      </c>
      <c r="F139" s="96">
        <f>IF(G139="","",IFERROR(ROUND(G139*PenaltyUnit,0), G139))</f>
        <v>4070</v>
      </c>
      <c r="G139" s="1139">
        <v>20</v>
      </c>
      <c r="H139" s="437"/>
    </row>
    <row r="140" spans="1:8" customFormat="1" ht="26.4" x14ac:dyDescent="0.3">
      <c r="A140" s="437"/>
      <c r="B140" s="1039" t="s">
        <v>2908</v>
      </c>
      <c r="C140" s="1040" t="s">
        <v>2883</v>
      </c>
      <c r="D140" s="96">
        <f t="shared" ref="D140:D186" si="4">IF(E140="","",IFERROR(ROUND(E140*PenaltyUnit,0), "N/A"))</f>
        <v>407</v>
      </c>
      <c r="E140" s="1151">
        <v>2</v>
      </c>
      <c r="F140" s="96">
        <f t="shared" si="3"/>
        <v>4070</v>
      </c>
      <c r="G140" s="1139">
        <v>20</v>
      </c>
      <c r="H140" s="437"/>
    </row>
    <row r="141" spans="1:8" customFormat="1" ht="26.4" x14ac:dyDescent="0.3">
      <c r="A141" s="437"/>
      <c r="B141" s="1039" t="s">
        <v>2909</v>
      </c>
      <c r="C141" s="1040" t="s">
        <v>2883</v>
      </c>
      <c r="D141" s="96">
        <f t="shared" si="4"/>
        <v>407</v>
      </c>
      <c r="E141" s="1151">
        <v>2</v>
      </c>
      <c r="F141" s="96">
        <f t="shared" si="3"/>
        <v>4070</v>
      </c>
      <c r="G141" s="1139">
        <v>20</v>
      </c>
      <c r="H141" s="437"/>
    </row>
    <row r="142" spans="1:8" customFormat="1" ht="26.4" x14ac:dyDescent="0.3">
      <c r="A142" s="437"/>
      <c r="B142" s="1039" t="s">
        <v>4073</v>
      </c>
      <c r="C142" s="1040" t="s">
        <v>2883</v>
      </c>
      <c r="D142" s="96">
        <f t="shared" si="4"/>
        <v>407</v>
      </c>
      <c r="E142" s="1151">
        <v>2</v>
      </c>
      <c r="F142" s="96">
        <f t="shared" si="3"/>
        <v>4070</v>
      </c>
      <c r="G142" s="1139">
        <v>20</v>
      </c>
      <c r="H142" s="437"/>
    </row>
    <row r="143" spans="1:8" customFormat="1" ht="26.4" x14ac:dyDescent="0.3">
      <c r="A143" s="437"/>
      <c r="B143" s="1039" t="s">
        <v>3540</v>
      </c>
      <c r="C143" s="1040" t="s">
        <v>2883</v>
      </c>
      <c r="D143" s="96">
        <f t="shared" si="4"/>
        <v>407</v>
      </c>
      <c r="E143" s="1151">
        <v>2</v>
      </c>
      <c r="F143" s="10"/>
      <c r="G143" s="1139"/>
      <c r="H143" s="437"/>
    </row>
    <row r="144" spans="1:8" customFormat="1" ht="26.4" x14ac:dyDescent="0.3">
      <c r="A144" s="437"/>
      <c r="B144" s="1039" t="s">
        <v>2910</v>
      </c>
      <c r="C144" s="1040" t="s">
        <v>2883</v>
      </c>
      <c r="D144" s="96">
        <f t="shared" si="4"/>
        <v>407</v>
      </c>
      <c r="E144" s="1151">
        <v>2</v>
      </c>
      <c r="F144" s="96">
        <f t="shared" si="3"/>
        <v>4070</v>
      </c>
      <c r="G144" s="1139">
        <v>20</v>
      </c>
      <c r="H144" s="437"/>
    </row>
    <row r="145" spans="1:8" customFormat="1" ht="52.8" x14ac:dyDescent="0.3">
      <c r="A145" s="437"/>
      <c r="B145" s="1039" t="s">
        <v>2911</v>
      </c>
      <c r="C145" s="1040" t="s">
        <v>3740</v>
      </c>
      <c r="D145" s="1032" t="str">
        <f t="shared" si="4"/>
        <v>N/A</v>
      </c>
      <c r="E145" s="1157" t="s">
        <v>62</v>
      </c>
      <c r="F145" s="96">
        <f>IF(G145="","",IFERROR(ROUND(G145*PenaltyUnit,0), G145))</f>
        <v>4070</v>
      </c>
      <c r="G145" s="1139">
        <v>20</v>
      </c>
      <c r="H145" s="437"/>
    </row>
    <row r="146" spans="1:8" customFormat="1" ht="26.4" x14ac:dyDescent="0.3">
      <c r="A146" s="437"/>
      <c r="B146" s="1039">
        <v>202</v>
      </c>
      <c r="C146" s="1040" t="s">
        <v>3739</v>
      </c>
      <c r="D146" s="1032" t="str">
        <f t="shared" si="4"/>
        <v>N/A</v>
      </c>
      <c r="E146" s="1157" t="s">
        <v>62</v>
      </c>
      <c r="F146" s="96">
        <f t="shared" si="3"/>
        <v>24421</v>
      </c>
      <c r="G146" s="1139">
        <v>120</v>
      </c>
      <c r="H146" s="437"/>
    </row>
    <row r="147" spans="1:8" customFormat="1" ht="39.6" x14ac:dyDescent="0.3">
      <c r="A147" s="437"/>
      <c r="B147" s="1039" t="s">
        <v>2912</v>
      </c>
      <c r="C147" s="1040" t="s">
        <v>3738</v>
      </c>
      <c r="D147" s="1032" t="str">
        <f t="shared" si="4"/>
        <v>N/A</v>
      </c>
      <c r="E147" s="1157" t="s">
        <v>62</v>
      </c>
      <c r="F147" s="96">
        <f t="shared" si="3"/>
        <v>12211</v>
      </c>
      <c r="G147" s="1139">
        <v>60</v>
      </c>
      <c r="H147" s="437"/>
    </row>
    <row r="148" spans="1:8" customFormat="1" ht="39.6" x14ac:dyDescent="0.3">
      <c r="A148" s="437"/>
      <c r="B148" s="1039" t="s">
        <v>891</v>
      </c>
      <c r="C148" s="1040" t="s">
        <v>3737</v>
      </c>
      <c r="D148" s="1032" t="str">
        <f t="shared" si="4"/>
        <v>N/A</v>
      </c>
      <c r="E148" s="1157" t="s">
        <v>62</v>
      </c>
      <c r="F148" s="96">
        <f t="shared" si="3"/>
        <v>12211</v>
      </c>
      <c r="G148" s="1139">
        <v>60</v>
      </c>
      <c r="H148" s="437"/>
    </row>
    <row r="149" spans="1:8" customFormat="1" ht="39.6" x14ac:dyDescent="0.3">
      <c r="A149" s="437"/>
      <c r="B149" s="1039" t="s">
        <v>897</v>
      </c>
      <c r="C149" s="1040" t="s">
        <v>3736</v>
      </c>
      <c r="D149" s="1032" t="str">
        <f t="shared" si="4"/>
        <v>N/A</v>
      </c>
      <c r="E149" s="1157" t="s">
        <v>62</v>
      </c>
      <c r="F149" s="96">
        <f t="shared" ref="F149:F215" si="5">IF(G149="","",IFERROR(ROUND(G149*PenaltyUnit,0), G149))</f>
        <v>12211</v>
      </c>
      <c r="G149" s="1139">
        <v>60</v>
      </c>
      <c r="H149" s="437"/>
    </row>
    <row r="150" spans="1:8" customFormat="1" ht="39.6" x14ac:dyDescent="0.3">
      <c r="A150" s="437"/>
      <c r="B150" s="1039" t="s">
        <v>2913</v>
      </c>
      <c r="C150" s="1040" t="s">
        <v>3735</v>
      </c>
      <c r="D150" s="1032" t="str">
        <f t="shared" si="4"/>
        <v>N/A</v>
      </c>
      <c r="E150" s="1157" t="s">
        <v>62</v>
      </c>
      <c r="F150" s="96">
        <f t="shared" si="5"/>
        <v>12211</v>
      </c>
      <c r="G150" s="1139">
        <v>60</v>
      </c>
      <c r="H150" s="437"/>
    </row>
    <row r="151" spans="1:8" customFormat="1" ht="39.6" x14ac:dyDescent="0.3">
      <c r="A151" s="437"/>
      <c r="B151" s="1039">
        <v>213</v>
      </c>
      <c r="C151" s="1040" t="s">
        <v>3734</v>
      </c>
      <c r="D151" s="1032" t="str">
        <f t="shared" si="4"/>
        <v>N/A</v>
      </c>
      <c r="E151" s="1157" t="s">
        <v>62</v>
      </c>
      <c r="F151" s="96">
        <f t="shared" si="5"/>
        <v>12211</v>
      </c>
      <c r="G151" s="1139">
        <v>60</v>
      </c>
      <c r="H151" s="437"/>
    </row>
    <row r="152" spans="1:8" customFormat="1" ht="26.4" x14ac:dyDescent="0.3">
      <c r="A152" s="437"/>
      <c r="B152" s="1039">
        <v>214</v>
      </c>
      <c r="C152" s="1040" t="s">
        <v>3733</v>
      </c>
      <c r="D152" s="1032" t="str">
        <f t="shared" si="4"/>
        <v>N/A</v>
      </c>
      <c r="E152" s="1157" t="s">
        <v>62</v>
      </c>
      <c r="F152" s="96">
        <f t="shared" si="5"/>
        <v>12211</v>
      </c>
      <c r="G152" s="1139">
        <v>60</v>
      </c>
      <c r="H152" s="437"/>
    </row>
    <row r="153" spans="1:8" customFormat="1" ht="26.4" x14ac:dyDescent="0.3">
      <c r="A153" s="437"/>
      <c r="B153" s="1039" t="s">
        <v>2914</v>
      </c>
      <c r="C153" s="1040" t="s">
        <v>3732</v>
      </c>
      <c r="D153" s="1032" t="str">
        <f t="shared" si="4"/>
        <v>N/A</v>
      </c>
      <c r="E153" s="1157" t="s">
        <v>62</v>
      </c>
      <c r="F153" s="96">
        <f t="shared" si="5"/>
        <v>12211</v>
      </c>
      <c r="G153" s="1139">
        <v>60</v>
      </c>
      <c r="H153" s="437"/>
    </row>
    <row r="154" spans="1:8" customFormat="1" ht="39.6" x14ac:dyDescent="0.3">
      <c r="A154" s="437"/>
      <c r="B154" s="1039" t="s">
        <v>2915</v>
      </c>
      <c r="C154" s="1040" t="s">
        <v>3731</v>
      </c>
      <c r="D154" s="1032" t="str">
        <f t="shared" si="4"/>
        <v>N/A</v>
      </c>
      <c r="E154" s="1157" t="s">
        <v>62</v>
      </c>
      <c r="F154" s="96">
        <f t="shared" si="5"/>
        <v>24421</v>
      </c>
      <c r="G154" s="1139">
        <v>120</v>
      </c>
      <c r="H154" s="437"/>
    </row>
    <row r="155" spans="1:8" customFormat="1" ht="26.4" x14ac:dyDescent="0.3">
      <c r="A155" s="437"/>
      <c r="B155" s="1039" t="s">
        <v>2916</v>
      </c>
      <c r="C155" s="1040" t="s">
        <v>3730</v>
      </c>
      <c r="D155" s="1032" t="str">
        <f t="shared" si="4"/>
        <v>N/A</v>
      </c>
      <c r="E155" s="1157" t="s">
        <v>62</v>
      </c>
      <c r="F155" s="96">
        <f t="shared" si="5"/>
        <v>24421</v>
      </c>
      <c r="G155" s="1139">
        <v>120</v>
      </c>
      <c r="H155" s="437"/>
    </row>
    <row r="156" spans="1:8" customFormat="1" ht="39.6" x14ac:dyDescent="0.3">
      <c r="A156" s="437"/>
      <c r="B156" s="1039" t="s">
        <v>2917</v>
      </c>
      <c r="C156" s="1040" t="s">
        <v>3729</v>
      </c>
      <c r="D156" s="1032" t="str">
        <f t="shared" si="4"/>
        <v>N/A</v>
      </c>
      <c r="E156" s="1157" t="s">
        <v>62</v>
      </c>
      <c r="F156" s="96">
        <f t="shared" si="5"/>
        <v>24421</v>
      </c>
      <c r="G156" s="1139">
        <v>120</v>
      </c>
      <c r="H156" s="437"/>
    </row>
    <row r="157" spans="1:8" customFormat="1" ht="39.6" x14ac:dyDescent="0.3">
      <c r="A157" s="437"/>
      <c r="B157" s="1039" t="s">
        <v>2918</v>
      </c>
      <c r="C157" s="1040" t="s">
        <v>3728</v>
      </c>
      <c r="D157" s="1032" t="str">
        <f t="shared" si="4"/>
        <v>N/A</v>
      </c>
      <c r="E157" s="1157" t="s">
        <v>62</v>
      </c>
      <c r="F157" s="96">
        <f t="shared" si="5"/>
        <v>24421</v>
      </c>
      <c r="G157" s="1139">
        <v>120</v>
      </c>
      <c r="H157" s="437"/>
    </row>
    <row r="158" spans="1:8" customFormat="1" ht="39.6" x14ac:dyDescent="0.3">
      <c r="A158" s="437"/>
      <c r="B158" s="1039" t="s">
        <v>2919</v>
      </c>
      <c r="C158" s="1040" t="s">
        <v>3727</v>
      </c>
      <c r="D158" s="1032" t="str">
        <f t="shared" si="4"/>
        <v>N/A</v>
      </c>
      <c r="E158" s="1157" t="s">
        <v>62</v>
      </c>
      <c r="F158" s="96">
        <f t="shared" si="5"/>
        <v>12211</v>
      </c>
      <c r="G158" s="1139">
        <v>60</v>
      </c>
      <c r="H158" s="437"/>
    </row>
    <row r="159" spans="1:8" customFormat="1" ht="39.6" x14ac:dyDescent="0.3">
      <c r="A159" s="437"/>
      <c r="B159" s="1039" t="s">
        <v>2920</v>
      </c>
      <c r="C159" s="1040" t="s">
        <v>3726</v>
      </c>
      <c r="D159" s="1032" t="str">
        <f t="shared" si="4"/>
        <v>N/A</v>
      </c>
      <c r="E159" s="1157" t="s">
        <v>62</v>
      </c>
      <c r="F159" s="96">
        <f t="shared" si="5"/>
        <v>12211</v>
      </c>
      <c r="G159" s="1139">
        <v>60</v>
      </c>
      <c r="H159" s="437"/>
    </row>
    <row r="160" spans="1:8" customFormat="1" ht="66" x14ac:dyDescent="0.3">
      <c r="A160" s="437"/>
      <c r="B160" s="1039" t="s">
        <v>2921</v>
      </c>
      <c r="C160" s="1040" t="s">
        <v>3724</v>
      </c>
      <c r="D160" s="1157" t="str">
        <f t="shared" si="4"/>
        <v>N/A</v>
      </c>
      <c r="E160" s="1157" t="s">
        <v>62</v>
      </c>
      <c r="F160" s="96">
        <f t="shared" si="5"/>
        <v>1018</v>
      </c>
      <c r="G160" s="1139">
        <v>5</v>
      </c>
      <c r="H160" s="437"/>
    </row>
    <row r="161" spans="1:8" customFormat="1" ht="26.4" x14ac:dyDescent="0.3">
      <c r="A161" s="437"/>
      <c r="B161" s="1039" t="s">
        <v>2922</v>
      </c>
      <c r="C161" s="1040" t="s">
        <v>3725</v>
      </c>
      <c r="D161" s="1157" t="str">
        <f t="shared" si="4"/>
        <v>N/A</v>
      </c>
      <c r="E161" s="1157" t="s">
        <v>62</v>
      </c>
      <c r="F161" s="96">
        <f t="shared" si="5"/>
        <v>1018</v>
      </c>
      <c r="G161" s="1139">
        <v>5</v>
      </c>
      <c r="H161" s="437"/>
    </row>
    <row r="162" spans="1:8" customFormat="1" ht="39.6" x14ac:dyDescent="0.3">
      <c r="A162" s="437"/>
      <c r="B162" s="1039">
        <v>222</v>
      </c>
      <c r="C162" s="1040" t="s">
        <v>3723</v>
      </c>
      <c r="D162" s="1157" t="str">
        <f t="shared" si="4"/>
        <v>N/A</v>
      </c>
      <c r="E162" s="1157" t="s">
        <v>62</v>
      </c>
      <c r="F162" s="96">
        <f t="shared" si="5"/>
        <v>12211</v>
      </c>
      <c r="G162" s="1139">
        <v>60</v>
      </c>
      <c r="H162" s="437"/>
    </row>
    <row r="163" spans="1:8" customFormat="1" ht="52.8" x14ac:dyDescent="0.3">
      <c r="A163" s="437"/>
      <c r="B163" s="1039" t="s">
        <v>1279</v>
      </c>
      <c r="C163" s="1040" t="s">
        <v>3722</v>
      </c>
      <c r="D163" s="1157" t="str">
        <f t="shared" si="4"/>
        <v>N/A</v>
      </c>
      <c r="E163" s="1157" t="s">
        <v>62</v>
      </c>
      <c r="F163" s="96">
        <f t="shared" si="5"/>
        <v>24421</v>
      </c>
      <c r="G163" s="1139">
        <v>120</v>
      </c>
      <c r="H163" s="437"/>
    </row>
    <row r="164" spans="1:8" customFormat="1" ht="39.6" x14ac:dyDescent="0.3">
      <c r="A164" s="437"/>
      <c r="B164" s="1096" t="s">
        <v>3140</v>
      </c>
      <c r="C164" s="1097" t="s">
        <v>3721</v>
      </c>
      <c r="D164" s="1157" t="str">
        <f t="shared" si="4"/>
        <v>N/A</v>
      </c>
      <c r="E164" s="1157" t="s">
        <v>62</v>
      </c>
      <c r="F164" s="96">
        <f t="shared" si="5"/>
        <v>24421</v>
      </c>
      <c r="G164" s="1139">
        <v>120</v>
      </c>
      <c r="H164" s="437"/>
    </row>
    <row r="165" spans="1:8" customFormat="1" ht="39.6" x14ac:dyDescent="0.3">
      <c r="A165" s="437"/>
      <c r="B165" s="1039" t="s">
        <v>2923</v>
      </c>
      <c r="C165" s="1040" t="s">
        <v>3720</v>
      </c>
      <c r="D165" s="1157" t="str">
        <f t="shared" si="4"/>
        <v>N/A</v>
      </c>
      <c r="E165" s="1157" t="s">
        <v>62</v>
      </c>
      <c r="F165" s="96">
        <f t="shared" si="5"/>
        <v>12211</v>
      </c>
      <c r="G165" s="1139">
        <v>60</v>
      </c>
      <c r="H165" s="437"/>
    </row>
    <row r="166" spans="1:8" customFormat="1" ht="39.6" x14ac:dyDescent="0.3">
      <c r="A166" s="437"/>
      <c r="B166" s="1090">
        <v>239</v>
      </c>
      <c r="C166" s="1048" t="s">
        <v>3719</v>
      </c>
      <c r="D166" s="708" t="str">
        <f t="shared" si="4"/>
        <v/>
      </c>
      <c r="E166" s="720"/>
      <c r="F166" s="721" t="str">
        <f t="shared" si="5"/>
        <v/>
      </c>
      <c r="G166" s="722"/>
      <c r="H166" s="437"/>
    </row>
    <row r="167" spans="1:8" customFormat="1" x14ac:dyDescent="0.3">
      <c r="A167" s="437"/>
      <c r="B167" s="1090"/>
      <c r="C167" s="1093" t="s">
        <v>15</v>
      </c>
      <c r="D167" s="1157" t="str">
        <f t="shared" si="4"/>
        <v>N/A</v>
      </c>
      <c r="E167" s="1157" t="s">
        <v>62</v>
      </c>
      <c r="F167" s="96">
        <f t="shared" si="5"/>
        <v>4070</v>
      </c>
      <c r="G167" s="1139">
        <v>20</v>
      </c>
      <c r="H167" s="437"/>
    </row>
    <row r="168" spans="1:8" customFormat="1" x14ac:dyDescent="0.3">
      <c r="A168" s="437"/>
      <c r="B168" s="1090"/>
      <c r="C168" s="1094" t="s">
        <v>16</v>
      </c>
      <c r="D168" s="1158" t="str">
        <f t="shared" si="4"/>
        <v>N/A</v>
      </c>
      <c r="E168" s="1158" t="s">
        <v>62</v>
      </c>
      <c r="F168" s="96">
        <f t="shared" si="5"/>
        <v>12211</v>
      </c>
      <c r="G168" s="1139">
        <v>60</v>
      </c>
      <c r="H168" s="437"/>
    </row>
    <row r="169" spans="1:8" customFormat="1" ht="39.6" x14ac:dyDescent="0.3">
      <c r="A169" s="437"/>
      <c r="B169" s="1039">
        <v>245</v>
      </c>
      <c r="C169" s="1040" t="s">
        <v>3718</v>
      </c>
      <c r="D169" s="96">
        <f t="shared" si="4"/>
        <v>204</v>
      </c>
      <c r="E169" s="1151">
        <v>1</v>
      </c>
      <c r="F169" s="96">
        <f t="shared" si="5"/>
        <v>1018</v>
      </c>
      <c r="G169" s="1139">
        <v>5</v>
      </c>
      <c r="H169" s="437"/>
    </row>
    <row r="170" spans="1:8" customFormat="1" ht="92.4" x14ac:dyDescent="0.3">
      <c r="A170" s="437"/>
      <c r="B170" s="1039">
        <v>246</v>
      </c>
      <c r="C170" s="1040" t="s">
        <v>3717</v>
      </c>
      <c r="D170" s="1032" t="str">
        <f t="shared" si="4"/>
        <v>N/A</v>
      </c>
      <c r="E170" s="1157" t="s">
        <v>62</v>
      </c>
      <c r="F170" s="96">
        <f t="shared" si="5"/>
        <v>4070</v>
      </c>
      <c r="G170" s="1139">
        <v>20</v>
      </c>
      <c r="H170" s="437"/>
    </row>
    <row r="171" spans="1:8" customFormat="1" ht="26.4" x14ac:dyDescent="0.3">
      <c r="A171" s="437"/>
      <c r="B171" s="1039">
        <v>247</v>
      </c>
      <c r="C171" s="1040" t="s">
        <v>3801</v>
      </c>
      <c r="D171" s="1032" t="str">
        <f t="shared" si="4"/>
        <v>N/A</v>
      </c>
      <c r="E171" s="1157" t="s">
        <v>62</v>
      </c>
      <c r="F171" s="96">
        <f t="shared" si="5"/>
        <v>12211</v>
      </c>
      <c r="G171" s="1139">
        <v>60</v>
      </c>
      <c r="H171" s="437"/>
    </row>
    <row r="172" spans="1:8" customFormat="1" ht="26.4" x14ac:dyDescent="0.3">
      <c r="A172" s="437"/>
      <c r="B172" s="1039" t="s">
        <v>2924</v>
      </c>
      <c r="C172" s="1040" t="s">
        <v>2925</v>
      </c>
      <c r="D172" s="1032" t="str">
        <f t="shared" si="4"/>
        <v>N/A</v>
      </c>
      <c r="E172" s="1157" t="s">
        <v>62</v>
      </c>
      <c r="F172" s="96">
        <f t="shared" si="5"/>
        <v>2035</v>
      </c>
      <c r="G172" s="1139">
        <v>10</v>
      </c>
      <c r="H172" s="437"/>
    </row>
    <row r="173" spans="1:8" customFormat="1" ht="52.8" x14ac:dyDescent="0.3">
      <c r="A173" s="437"/>
      <c r="B173" s="1039" t="s">
        <v>246</v>
      </c>
      <c r="C173" s="1040" t="s">
        <v>3716</v>
      </c>
      <c r="D173" s="1032" t="str">
        <f t="shared" si="4"/>
        <v>N/A</v>
      </c>
      <c r="E173" s="1157" t="s">
        <v>62</v>
      </c>
      <c r="F173" s="96">
        <f t="shared" si="5"/>
        <v>24421</v>
      </c>
      <c r="G173" s="1139">
        <v>120</v>
      </c>
      <c r="H173" s="437"/>
    </row>
    <row r="174" spans="1:8" customFormat="1" ht="52.8" x14ac:dyDescent="0.3">
      <c r="A174" s="437"/>
      <c r="B174" s="1039">
        <v>249</v>
      </c>
      <c r="C174" s="1040" t="s">
        <v>3715</v>
      </c>
      <c r="D174" s="1032" t="str">
        <f t="shared" si="4"/>
        <v>N/A</v>
      </c>
      <c r="E174" s="1157" t="s">
        <v>62</v>
      </c>
      <c r="F174" s="96">
        <f t="shared" si="5"/>
        <v>24421</v>
      </c>
      <c r="G174" s="1139">
        <v>120</v>
      </c>
      <c r="H174" s="437"/>
    </row>
    <row r="175" spans="1:8" customFormat="1" ht="39.6" x14ac:dyDescent="0.3">
      <c r="A175" s="437"/>
      <c r="B175" s="1039" t="s">
        <v>2926</v>
      </c>
      <c r="C175" s="1040" t="s">
        <v>3714</v>
      </c>
      <c r="D175" s="1032" t="str">
        <f t="shared" si="4"/>
        <v>N/A</v>
      </c>
      <c r="E175" s="1157" t="s">
        <v>62</v>
      </c>
      <c r="F175" s="96">
        <f t="shared" si="5"/>
        <v>12211</v>
      </c>
      <c r="G175" s="1139">
        <v>60</v>
      </c>
      <c r="H175" s="437"/>
    </row>
    <row r="176" spans="1:8" customFormat="1" ht="26.4" x14ac:dyDescent="0.3">
      <c r="A176" s="437"/>
      <c r="B176" s="1039" t="s">
        <v>2927</v>
      </c>
      <c r="C176" s="1040" t="s">
        <v>4084</v>
      </c>
      <c r="D176" s="1032" t="str">
        <f t="shared" si="4"/>
        <v>N/A</v>
      </c>
      <c r="E176" s="1157" t="s">
        <v>62</v>
      </c>
      <c r="F176" s="96">
        <f t="shared" si="5"/>
        <v>12211</v>
      </c>
      <c r="G176" s="1139">
        <v>60</v>
      </c>
      <c r="H176" s="437"/>
    </row>
    <row r="177" spans="1:8" customFormat="1" ht="26.4" x14ac:dyDescent="0.3">
      <c r="A177" s="437"/>
      <c r="B177" s="1039" t="s">
        <v>2928</v>
      </c>
      <c r="C177" s="1040" t="s">
        <v>3713</v>
      </c>
      <c r="D177" s="1032" t="str">
        <f t="shared" si="4"/>
        <v>N/A</v>
      </c>
      <c r="E177" s="1157" t="s">
        <v>62</v>
      </c>
      <c r="F177" s="96">
        <f t="shared" si="5"/>
        <v>12211</v>
      </c>
      <c r="G177" s="1139">
        <v>60</v>
      </c>
      <c r="H177" s="437"/>
    </row>
    <row r="178" spans="1:8" customFormat="1" ht="26.4" x14ac:dyDescent="0.3">
      <c r="A178" s="437"/>
      <c r="B178" s="1039" t="s">
        <v>2929</v>
      </c>
      <c r="C178" s="1040" t="s">
        <v>3712</v>
      </c>
      <c r="D178" s="1032" t="str">
        <f t="shared" si="4"/>
        <v>N/A</v>
      </c>
      <c r="E178" s="1157" t="s">
        <v>62</v>
      </c>
      <c r="F178" s="96">
        <f t="shared" si="5"/>
        <v>12211</v>
      </c>
      <c r="G178" s="1139">
        <v>60</v>
      </c>
      <c r="H178" s="437"/>
    </row>
    <row r="179" spans="1:8" customFormat="1" ht="52.8" x14ac:dyDescent="0.3">
      <c r="A179" s="437"/>
      <c r="B179" s="1055" t="s">
        <v>2930</v>
      </c>
      <c r="C179" s="1098" t="s">
        <v>3711</v>
      </c>
      <c r="D179" s="1032" t="str">
        <f t="shared" si="4"/>
        <v>N/A</v>
      </c>
      <c r="E179" s="1157" t="s">
        <v>62</v>
      </c>
      <c r="F179" s="96">
        <f t="shared" si="5"/>
        <v>24421</v>
      </c>
      <c r="G179" s="1139">
        <v>120</v>
      </c>
      <c r="H179" s="437"/>
    </row>
    <row r="180" spans="1:8" customFormat="1" ht="79.2" x14ac:dyDescent="0.3">
      <c r="A180" s="437"/>
      <c r="B180" s="1039" t="s">
        <v>1073</v>
      </c>
      <c r="C180" s="1040" t="s">
        <v>3802</v>
      </c>
      <c r="D180" s="1032" t="str">
        <f t="shared" si="4"/>
        <v>N/A</v>
      </c>
      <c r="E180" s="1157" t="s">
        <v>62</v>
      </c>
      <c r="F180" s="96">
        <f t="shared" si="5"/>
        <v>12211</v>
      </c>
      <c r="G180" s="1139">
        <v>60</v>
      </c>
      <c r="H180" s="437"/>
    </row>
    <row r="181" spans="1:8" customFormat="1" ht="52.8" x14ac:dyDescent="0.3">
      <c r="A181" s="437"/>
      <c r="B181" s="1039" t="s">
        <v>1074</v>
      </c>
      <c r="C181" s="1040" t="s">
        <v>3803</v>
      </c>
      <c r="D181" s="1032" t="str">
        <f t="shared" si="4"/>
        <v>N/A</v>
      </c>
      <c r="E181" s="1157" t="s">
        <v>62</v>
      </c>
      <c r="F181" s="96">
        <f t="shared" si="5"/>
        <v>12211</v>
      </c>
      <c r="G181" s="1139">
        <v>60</v>
      </c>
      <c r="H181" s="437"/>
    </row>
    <row r="182" spans="1:8" customFormat="1" ht="26.4" x14ac:dyDescent="0.3">
      <c r="A182" s="437"/>
      <c r="B182" s="1039" t="s">
        <v>2931</v>
      </c>
      <c r="C182" s="1040" t="s">
        <v>3804</v>
      </c>
      <c r="D182" s="1032" t="str">
        <f t="shared" si="4"/>
        <v>N/A</v>
      </c>
      <c r="E182" s="1157" t="s">
        <v>62</v>
      </c>
      <c r="F182" s="96">
        <f t="shared" si="5"/>
        <v>244212</v>
      </c>
      <c r="G182" s="1139">
        <v>1200</v>
      </c>
      <c r="H182" s="437"/>
    </row>
    <row r="183" spans="1:8" customFormat="1" ht="66" x14ac:dyDescent="0.3">
      <c r="A183" s="437"/>
      <c r="B183" s="1039" t="s">
        <v>1303</v>
      </c>
      <c r="C183" s="1040" t="s">
        <v>3805</v>
      </c>
      <c r="D183" s="1032" t="str">
        <f t="shared" si="4"/>
        <v>N/A</v>
      </c>
      <c r="E183" s="1157" t="s">
        <v>62</v>
      </c>
      <c r="F183" s="96">
        <f t="shared" si="5"/>
        <v>12211</v>
      </c>
      <c r="G183" s="1139">
        <v>60</v>
      </c>
      <c r="H183" s="437"/>
    </row>
    <row r="184" spans="1:8" customFormat="1" ht="52.8" x14ac:dyDescent="0.3">
      <c r="A184" s="437"/>
      <c r="B184" s="1039" t="s">
        <v>2932</v>
      </c>
      <c r="C184" s="1040" t="s">
        <v>3806</v>
      </c>
      <c r="D184" s="1032" t="str">
        <f t="shared" si="4"/>
        <v>N/A</v>
      </c>
      <c r="E184" s="1157" t="s">
        <v>62</v>
      </c>
      <c r="F184" s="96">
        <f t="shared" si="5"/>
        <v>244212</v>
      </c>
      <c r="G184" s="1139">
        <v>1200</v>
      </c>
      <c r="H184" s="437"/>
    </row>
    <row r="185" spans="1:8" customFormat="1" ht="26.4" x14ac:dyDescent="0.3">
      <c r="A185" s="437"/>
      <c r="B185" s="1039" t="s">
        <v>2933</v>
      </c>
      <c r="C185" s="1040" t="s">
        <v>3807</v>
      </c>
      <c r="D185" s="1032" t="str">
        <f t="shared" si="4"/>
        <v>N/A</v>
      </c>
      <c r="E185" s="1157" t="s">
        <v>62</v>
      </c>
      <c r="F185" s="96">
        <f t="shared" si="5"/>
        <v>244212</v>
      </c>
      <c r="G185" s="1139">
        <v>1200</v>
      </c>
      <c r="H185" s="437"/>
    </row>
    <row r="186" spans="1:8" customFormat="1" ht="79.2" x14ac:dyDescent="0.3">
      <c r="A186" s="437"/>
      <c r="B186" s="1055" t="s">
        <v>2349</v>
      </c>
      <c r="C186" s="1098" t="s">
        <v>3808</v>
      </c>
      <c r="D186" s="1032" t="str">
        <f t="shared" si="4"/>
        <v>N/A</v>
      </c>
      <c r="E186" s="1157" t="s">
        <v>62</v>
      </c>
      <c r="F186" s="96">
        <f t="shared" si="5"/>
        <v>12211</v>
      </c>
      <c r="G186" s="1139">
        <v>60</v>
      </c>
      <c r="H186" s="437"/>
    </row>
    <row r="187" spans="1:8" customFormat="1" ht="42.6" customHeight="1" x14ac:dyDescent="0.3">
      <c r="A187" s="437"/>
      <c r="B187" s="1026" t="s">
        <v>4078</v>
      </c>
      <c r="C187" s="1027"/>
      <c r="D187" s="1027"/>
      <c r="E187" s="1027"/>
      <c r="F187" s="1027"/>
      <c r="G187" s="1028"/>
      <c r="H187" s="437"/>
    </row>
    <row r="188" spans="1:8" customFormat="1" x14ac:dyDescent="0.3">
      <c r="A188" s="437"/>
      <c r="B188" s="1039" t="s">
        <v>2934</v>
      </c>
      <c r="C188" s="1039" t="s">
        <v>3258</v>
      </c>
      <c r="D188" s="96">
        <f t="shared" ref="D188:D251" si="6">IF(E188="","",IFERROR(ROUND(E188*PenaltyUnit,0), "N/A"))</f>
        <v>204</v>
      </c>
      <c r="E188" s="1151">
        <v>1</v>
      </c>
      <c r="F188" s="96">
        <f t="shared" si="5"/>
        <v>2035</v>
      </c>
      <c r="G188" s="1139">
        <v>10</v>
      </c>
      <c r="H188" s="437"/>
    </row>
    <row r="189" spans="1:8" customFormat="1" ht="26.4" x14ac:dyDescent="0.3">
      <c r="A189" s="437"/>
      <c r="B189" s="1083">
        <v>15</v>
      </c>
      <c r="C189" s="1087" t="s">
        <v>2935</v>
      </c>
      <c r="D189" s="96">
        <f t="shared" si="6"/>
        <v>204</v>
      </c>
      <c r="E189" s="1151">
        <v>1</v>
      </c>
      <c r="F189" s="96">
        <f t="shared" si="5"/>
        <v>4070</v>
      </c>
      <c r="G189" s="1139">
        <v>20</v>
      </c>
      <c r="H189" s="437"/>
    </row>
    <row r="190" spans="1:8" customFormat="1" ht="52.8" x14ac:dyDescent="0.3">
      <c r="A190" s="437"/>
      <c r="B190" s="1039">
        <v>16</v>
      </c>
      <c r="C190" s="1040" t="s">
        <v>3710</v>
      </c>
      <c r="D190" s="96">
        <f t="shared" si="6"/>
        <v>204</v>
      </c>
      <c r="E190" s="1151">
        <v>1</v>
      </c>
      <c r="F190" s="96">
        <f t="shared" si="5"/>
        <v>4070</v>
      </c>
      <c r="G190" s="1139">
        <v>20</v>
      </c>
      <c r="H190" s="437"/>
    </row>
    <row r="191" spans="1:8" customFormat="1" ht="66" x14ac:dyDescent="0.3">
      <c r="A191" s="437"/>
      <c r="B191" s="1039">
        <v>17</v>
      </c>
      <c r="C191" s="1040" t="s">
        <v>3709</v>
      </c>
      <c r="D191" s="96">
        <f t="shared" si="6"/>
        <v>204</v>
      </c>
      <c r="E191" s="1151">
        <v>1</v>
      </c>
      <c r="F191" s="96">
        <f t="shared" si="5"/>
        <v>4070</v>
      </c>
      <c r="G191" s="1139">
        <v>20</v>
      </c>
      <c r="H191" s="437"/>
    </row>
    <row r="192" spans="1:8" customFormat="1" ht="66" x14ac:dyDescent="0.3">
      <c r="A192" s="437"/>
      <c r="B192" s="1039">
        <v>18</v>
      </c>
      <c r="C192" s="1040" t="s">
        <v>3809</v>
      </c>
      <c r="D192" s="96">
        <f t="shared" si="6"/>
        <v>204</v>
      </c>
      <c r="E192" s="1151">
        <v>1</v>
      </c>
      <c r="F192" s="96">
        <f t="shared" si="5"/>
        <v>4070</v>
      </c>
      <c r="G192" s="1139">
        <v>20</v>
      </c>
      <c r="H192" s="437"/>
    </row>
    <row r="193" spans="1:8" customFormat="1" ht="26.4" x14ac:dyDescent="0.3">
      <c r="A193" s="437"/>
      <c r="B193" s="1039" t="s">
        <v>1717</v>
      </c>
      <c r="C193" s="1040" t="s">
        <v>3701</v>
      </c>
      <c r="D193" s="96">
        <f t="shared" si="6"/>
        <v>204</v>
      </c>
      <c r="E193" s="1151">
        <v>1</v>
      </c>
      <c r="F193" s="96">
        <f t="shared" si="5"/>
        <v>4070</v>
      </c>
      <c r="G193" s="1139">
        <v>20</v>
      </c>
      <c r="H193" s="437"/>
    </row>
    <row r="194" spans="1:8" customFormat="1" ht="66" x14ac:dyDescent="0.3">
      <c r="A194" s="437"/>
      <c r="B194" s="1039" t="s">
        <v>1656</v>
      </c>
      <c r="C194" s="1040" t="s">
        <v>3702</v>
      </c>
      <c r="D194" s="96">
        <f t="shared" si="6"/>
        <v>407</v>
      </c>
      <c r="E194" s="1151">
        <v>2</v>
      </c>
      <c r="F194" s="96">
        <f t="shared" si="5"/>
        <v>4070</v>
      </c>
      <c r="G194" s="1139">
        <v>20</v>
      </c>
      <c r="H194" s="437"/>
    </row>
    <row r="195" spans="1:8" customFormat="1" ht="66" x14ac:dyDescent="0.3">
      <c r="A195" s="437"/>
      <c r="B195" s="1039" t="s">
        <v>2936</v>
      </c>
      <c r="C195" s="1040" t="s">
        <v>3703</v>
      </c>
      <c r="D195" s="96">
        <f t="shared" si="6"/>
        <v>407</v>
      </c>
      <c r="E195" s="1151">
        <v>2</v>
      </c>
      <c r="F195" s="96">
        <f t="shared" si="5"/>
        <v>4070</v>
      </c>
      <c r="G195" s="1139">
        <v>20</v>
      </c>
      <c r="H195" s="437"/>
    </row>
    <row r="196" spans="1:8" customFormat="1" ht="26.4" x14ac:dyDescent="0.3">
      <c r="A196" s="437"/>
      <c r="B196" s="1039" t="s">
        <v>2937</v>
      </c>
      <c r="C196" s="1040" t="s">
        <v>3704</v>
      </c>
      <c r="D196" s="96">
        <f t="shared" si="6"/>
        <v>407</v>
      </c>
      <c r="E196" s="1151">
        <v>2</v>
      </c>
      <c r="F196" s="96">
        <f t="shared" si="5"/>
        <v>2035</v>
      </c>
      <c r="G196" s="1139">
        <v>10</v>
      </c>
      <c r="H196" s="437"/>
    </row>
    <row r="197" spans="1:8" customFormat="1" ht="232.2" customHeight="1" x14ac:dyDescent="0.3">
      <c r="A197" s="437"/>
      <c r="B197" s="1039" t="s">
        <v>1583</v>
      </c>
      <c r="C197" s="1040" t="s">
        <v>3705</v>
      </c>
      <c r="D197" s="1032" t="str">
        <f t="shared" si="6"/>
        <v>N/A</v>
      </c>
      <c r="E197" s="1157" t="s">
        <v>62</v>
      </c>
      <c r="F197" s="96">
        <f t="shared" si="5"/>
        <v>2035</v>
      </c>
      <c r="G197" s="1143">
        <v>10</v>
      </c>
      <c r="H197" s="437"/>
    </row>
    <row r="198" spans="1:8" customFormat="1" ht="26.4" x14ac:dyDescent="0.3">
      <c r="A198" s="437"/>
      <c r="B198" s="1039" t="s">
        <v>2938</v>
      </c>
      <c r="C198" s="1040" t="s">
        <v>3706</v>
      </c>
      <c r="D198" s="1032" t="str">
        <f t="shared" si="6"/>
        <v>N/A</v>
      </c>
      <c r="E198" s="1157" t="s">
        <v>62</v>
      </c>
      <c r="F198" s="96">
        <f t="shared" si="5"/>
        <v>2035</v>
      </c>
      <c r="G198" s="1143">
        <v>10</v>
      </c>
      <c r="H198" s="437"/>
    </row>
    <row r="199" spans="1:8" customFormat="1" ht="26.4" x14ac:dyDescent="0.3">
      <c r="A199" s="437"/>
      <c r="B199" s="1039" t="s">
        <v>3257</v>
      </c>
      <c r="C199" s="1040" t="s">
        <v>3707</v>
      </c>
      <c r="D199" s="1032" t="str">
        <f t="shared" si="6"/>
        <v>N/A</v>
      </c>
      <c r="E199" s="1157" t="s">
        <v>62</v>
      </c>
      <c r="F199" s="96">
        <f t="shared" si="5"/>
        <v>2035</v>
      </c>
      <c r="G199" s="1144">
        <v>10</v>
      </c>
      <c r="H199" s="437"/>
    </row>
    <row r="200" spans="1:8" customFormat="1" ht="71.400000000000006" customHeight="1" x14ac:dyDescent="0.3">
      <c r="A200" s="437"/>
      <c r="B200" s="1039">
        <v>52</v>
      </c>
      <c r="C200" s="1040" t="s">
        <v>3708</v>
      </c>
      <c r="D200" s="96">
        <f t="shared" si="6"/>
        <v>204</v>
      </c>
      <c r="E200" s="1151">
        <v>1</v>
      </c>
      <c r="F200" s="96">
        <f t="shared" si="5"/>
        <v>2035</v>
      </c>
      <c r="G200" s="1144">
        <v>10</v>
      </c>
      <c r="H200" s="437"/>
    </row>
    <row r="201" spans="1:8" customFormat="1" ht="26.4" x14ac:dyDescent="0.3">
      <c r="A201" s="437"/>
      <c r="B201" s="1039">
        <v>53</v>
      </c>
      <c r="C201" s="1086" t="s">
        <v>3034</v>
      </c>
      <c r="D201" s="1157" t="str">
        <f t="shared" si="6"/>
        <v>N/A</v>
      </c>
      <c r="E201" s="1157" t="s">
        <v>62</v>
      </c>
      <c r="F201" s="96">
        <f t="shared" si="5"/>
        <v>2035</v>
      </c>
      <c r="G201" s="1145">
        <v>10</v>
      </c>
      <c r="H201" s="437"/>
    </row>
    <row r="202" spans="1:8" customFormat="1" ht="39.6" x14ac:dyDescent="0.3">
      <c r="A202" s="437"/>
      <c r="B202" s="1039" t="s">
        <v>98</v>
      </c>
      <c r="C202" s="1040" t="s">
        <v>3700</v>
      </c>
      <c r="D202" s="96">
        <f t="shared" si="6"/>
        <v>407</v>
      </c>
      <c r="E202" s="1151">
        <v>2</v>
      </c>
      <c r="F202" s="96">
        <f t="shared" si="5"/>
        <v>4070</v>
      </c>
      <c r="G202" s="1139">
        <v>20</v>
      </c>
      <c r="H202" s="437"/>
    </row>
    <row r="203" spans="1:8" customFormat="1" ht="26.4" x14ac:dyDescent="0.3">
      <c r="A203" s="437"/>
      <c r="B203" s="1039" t="s">
        <v>100</v>
      </c>
      <c r="C203" s="1040" t="s">
        <v>3699</v>
      </c>
      <c r="D203" s="96">
        <f t="shared" si="6"/>
        <v>407</v>
      </c>
      <c r="E203" s="1151">
        <v>2</v>
      </c>
      <c r="F203" s="96">
        <f t="shared" si="5"/>
        <v>4070</v>
      </c>
      <c r="G203" s="1139">
        <v>20</v>
      </c>
      <c r="H203" s="437"/>
    </row>
    <row r="204" spans="1:8" customFormat="1" ht="39.6" x14ac:dyDescent="0.3">
      <c r="A204" s="437"/>
      <c r="B204" s="1039" t="s">
        <v>3227</v>
      </c>
      <c r="C204" s="1040" t="s">
        <v>3226</v>
      </c>
      <c r="D204" s="96">
        <f t="shared" si="6"/>
        <v>407</v>
      </c>
      <c r="E204" s="1151">
        <v>2</v>
      </c>
      <c r="F204" s="96">
        <f t="shared" si="5"/>
        <v>4070</v>
      </c>
      <c r="G204" s="1139">
        <v>20</v>
      </c>
      <c r="H204" s="437"/>
    </row>
    <row r="205" spans="1:8" customFormat="1" ht="26.4" x14ac:dyDescent="0.3">
      <c r="A205" s="437"/>
      <c r="B205" s="1039" t="s">
        <v>3228</v>
      </c>
      <c r="C205" s="1040" t="s">
        <v>3229</v>
      </c>
      <c r="D205" s="96">
        <f t="shared" si="6"/>
        <v>407</v>
      </c>
      <c r="E205" s="1151">
        <v>2</v>
      </c>
      <c r="F205" s="96">
        <f t="shared" si="5"/>
        <v>4070</v>
      </c>
      <c r="G205" s="1139">
        <v>20</v>
      </c>
      <c r="H205" s="437"/>
    </row>
    <row r="206" spans="1:8" customFormat="1" ht="26.4" x14ac:dyDescent="0.3">
      <c r="A206" s="437"/>
      <c r="B206" s="1039" t="s">
        <v>1210</v>
      </c>
      <c r="C206" s="1040" t="s">
        <v>3698</v>
      </c>
      <c r="D206" s="96">
        <f t="shared" si="6"/>
        <v>407</v>
      </c>
      <c r="E206" s="1151">
        <v>2</v>
      </c>
      <c r="F206" s="96">
        <f t="shared" si="5"/>
        <v>4070</v>
      </c>
      <c r="G206" s="1139">
        <v>20</v>
      </c>
      <c r="H206" s="437"/>
    </row>
    <row r="207" spans="1:8" customFormat="1" ht="39.6" x14ac:dyDescent="0.3">
      <c r="A207" s="437"/>
      <c r="B207" s="1039">
        <v>58</v>
      </c>
      <c r="C207" s="1040" t="s">
        <v>3256</v>
      </c>
      <c r="D207" s="96">
        <f t="shared" si="6"/>
        <v>407</v>
      </c>
      <c r="E207" s="1151">
        <v>2</v>
      </c>
      <c r="F207" s="96">
        <f t="shared" si="5"/>
        <v>4070</v>
      </c>
      <c r="G207" s="1139">
        <v>20</v>
      </c>
      <c r="H207" s="437"/>
    </row>
    <row r="208" spans="1:8" customFormat="1" ht="26.4" x14ac:dyDescent="0.3">
      <c r="A208" s="437"/>
      <c r="B208" s="1039" t="s">
        <v>1095</v>
      </c>
      <c r="C208" s="1040" t="s">
        <v>3697</v>
      </c>
      <c r="D208" s="96">
        <f t="shared" si="6"/>
        <v>407</v>
      </c>
      <c r="E208" s="1151">
        <v>2</v>
      </c>
      <c r="F208" s="96">
        <f t="shared" si="5"/>
        <v>2035</v>
      </c>
      <c r="G208" s="1139">
        <v>10</v>
      </c>
      <c r="H208" s="437"/>
    </row>
    <row r="209" spans="1:8" customFormat="1" ht="52.8" x14ac:dyDescent="0.3">
      <c r="A209" s="437"/>
      <c r="B209" s="1039">
        <v>60</v>
      </c>
      <c r="C209" s="1040" t="s">
        <v>3653</v>
      </c>
      <c r="D209" s="96">
        <f t="shared" si="6"/>
        <v>407</v>
      </c>
      <c r="E209" s="1151">
        <v>2</v>
      </c>
      <c r="F209" s="96">
        <f t="shared" si="5"/>
        <v>2035</v>
      </c>
      <c r="G209" s="1139">
        <v>10</v>
      </c>
      <c r="H209" s="437"/>
    </row>
    <row r="210" spans="1:8" customFormat="1" ht="26.4" x14ac:dyDescent="0.3">
      <c r="A210" s="437"/>
      <c r="B210" s="1039" t="s">
        <v>110</v>
      </c>
      <c r="C210" s="1040" t="s">
        <v>3691</v>
      </c>
      <c r="D210" s="96">
        <f t="shared" si="6"/>
        <v>254</v>
      </c>
      <c r="E210" s="1046">
        <v>1.25</v>
      </c>
      <c r="F210" s="96">
        <f t="shared" si="5"/>
        <v>4070</v>
      </c>
      <c r="G210" s="1139">
        <v>20</v>
      </c>
      <c r="H210" s="437"/>
    </row>
    <row r="211" spans="1:8" customFormat="1" ht="26.4" x14ac:dyDescent="0.3">
      <c r="A211" s="437"/>
      <c r="B211" s="1039" t="s">
        <v>1096</v>
      </c>
      <c r="C211" s="1040" t="s">
        <v>3692</v>
      </c>
      <c r="D211" s="96">
        <f t="shared" si="6"/>
        <v>407</v>
      </c>
      <c r="E211" s="1151">
        <v>2</v>
      </c>
      <c r="F211" s="96">
        <f t="shared" si="5"/>
        <v>4070</v>
      </c>
      <c r="G211" s="1139">
        <v>20</v>
      </c>
      <c r="H211" s="437"/>
    </row>
    <row r="212" spans="1:8" customFormat="1" ht="26.4" x14ac:dyDescent="0.3">
      <c r="A212" s="437"/>
      <c r="B212" s="1039" t="s">
        <v>484</v>
      </c>
      <c r="C212" s="1040" t="s">
        <v>3693</v>
      </c>
      <c r="D212" s="96">
        <f t="shared" si="6"/>
        <v>254</v>
      </c>
      <c r="E212" s="1046">
        <v>1.25</v>
      </c>
      <c r="F212" s="96">
        <f t="shared" si="5"/>
        <v>4070</v>
      </c>
      <c r="G212" s="1139">
        <v>20</v>
      </c>
      <c r="H212" s="437"/>
    </row>
    <row r="213" spans="1:8" customFormat="1" ht="26.4" x14ac:dyDescent="0.3">
      <c r="A213" s="437"/>
      <c r="B213" s="1039" t="s">
        <v>3230</v>
      </c>
      <c r="C213" s="1040" t="s">
        <v>3694</v>
      </c>
      <c r="D213" s="96">
        <f t="shared" si="6"/>
        <v>407</v>
      </c>
      <c r="E213" s="1151">
        <v>2</v>
      </c>
      <c r="F213" s="96">
        <f t="shared" si="5"/>
        <v>4070</v>
      </c>
      <c r="G213" s="1139">
        <v>20</v>
      </c>
      <c r="H213" s="437"/>
    </row>
    <row r="214" spans="1:8" customFormat="1" ht="26.4" x14ac:dyDescent="0.3">
      <c r="A214" s="437"/>
      <c r="B214" s="1039" t="s">
        <v>492</v>
      </c>
      <c r="C214" s="1040" t="s">
        <v>3695</v>
      </c>
      <c r="D214" s="96">
        <f t="shared" si="6"/>
        <v>254</v>
      </c>
      <c r="E214" s="1046">
        <v>1.25</v>
      </c>
      <c r="F214" s="96">
        <f t="shared" si="5"/>
        <v>4070</v>
      </c>
      <c r="G214" s="1139">
        <v>20</v>
      </c>
      <c r="H214" s="437"/>
    </row>
    <row r="215" spans="1:8" customFormat="1" ht="26.4" x14ac:dyDescent="0.3">
      <c r="A215" s="437"/>
      <c r="B215" s="1039" t="s">
        <v>3231</v>
      </c>
      <c r="C215" s="1040" t="s">
        <v>3696</v>
      </c>
      <c r="D215" s="96">
        <f t="shared" si="6"/>
        <v>407</v>
      </c>
      <c r="E215" s="1151">
        <v>2</v>
      </c>
      <c r="F215" s="96">
        <f t="shared" si="5"/>
        <v>4070</v>
      </c>
      <c r="G215" s="1139">
        <v>20</v>
      </c>
      <c r="H215" s="437"/>
    </row>
    <row r="216" spans="1:8" customFormat="1" ht="39.6" x14ac:dyDescent="0.3">
      <c r="A216" s="437"/>
      <c r="B216" s="1039" t="s">
        <v>3232</v>
      </c>
      <c r="C216" s="1040" t="s">
        <v>3690</v>
      </c>
      <c r="D216" s="96">
        <f t="shared" si="6"/>
        <v>254</v>
      </c>
      <c r="E216" s="1046">
        <v>1.25</v>
      </c>
      <c r="F216" s="96">
        <f t="shared" ref="F216:F287" si="7">IF(G216="","",IFERROR(ROUND(G216*PenaltyUnit,0), G216))</f>
        <v>4070</v>
      </c>
      <c r="G216" s="1139">
        <v>20</v>
      </c>
      <c r="H216" s="437"/>
    </row>
    <row r="217" spans="1:8" customFormat="1" ht="39.6" x14ac:dyDescent="0.3">
      <c r="A217" s="437"/>
      <c r="B217" s="1039" t="s">
        <v>3234</v>
      </c>
      <c r="C217" s="1040" t="s">
        <v>3235</v>
      </c>
      <c r="D217" s="96">
        <f t="shared" si="6"/>
        <v>254</v>
      </c>
      <c r="E217" s="1046">
        <v>1.25</v>
      </c>
      <c r="F217" s="96">
        <f t="shared" si="7"/>
        <v>4070</v>
      </c>
      <c r="G217" s="1139">
        <v>20</v>
      </c>
      <c r="H217" s="437"/>
    </row>
    <row r="218" spans="1:8" customFormat="1" ht="26.4" x14ac:dyDescent="0.3">
      <c r="A218" s="437"/>
      <c r="B218" s="1039" t="s">
        <v>3236</v>
      </c>
      <c r="C218" s="1040" t="s">
        <v>3654</v>
      </c>
      <c r="D218" s="96">
        <f t="shared" si="6"/>
        <v>254</v>
      </c>
      <c r="E218" s="1046">
        <v>1.25</v>
      </c>
      <c r="F218" s="96">
        <f t="shared" si="7"/>
        <v>4070</v>
      </c>
      <c r="G218" s="1139">
        <v>20</v>
      </c>
      <c r="H218" s="437"/>
    </row>
    <row r="219" spans="1:8" customFormat="1" ht="52.8" x14ac:dyDescent="0.3">
      <c r="A219" s="437"/>
      <c r="B219" s="1039" t="s">
        <v>3233</v>
      </c>
      <c r="C219" s="1040" t="s">
        <v>3689</v>
      </c>
      <c r="D219" s="1032" t="str">
        <f t="shared" si="6"/>
        <v>N/A</v>
      </c>
      <c r="E219" s="1157" t="s">
        <v>62</v>
      </c>
      <c r="F219" s="96">
        <f t="shared" si="7"/>
        <v>3053</v>
      </c>
      <c r="G219" s="1139">
        <v>15</v>
      </c>
      <c r="H219" s="437"/>
    </row>
    <row r="220" spans="1:8" customFormat="1" ht="55.8" customHeight="1" x14ac:dyDescent="0.3">
      <c r="A220" s="437"/>
      <c r="B220" s="1039" t="s">
        <v>1641</v>
      </c>
      <c r="C220" s="1040" t="s">
        <v>3688</v>
      </c>
      <c r="D220" s="1032" t="str">
        <f t="shared" si="6"/>
        <v>N/A</v>
      </c>
      <c r="E220" s="1157" t="s">
        <v>62</v>
      </c>
      <c r="F220" s="96">
        <f t="shared" si="7"/>
        <v>3053</v>
      </c>
      <c r="G220" s="1139">
        <v>15</v>
      </c>
      <c r="H220" s="437"/>
    </row>
    <row r="221" spans="1:8" customFormat="1" ht="26.4" x14ac:dyDescent="0.3">
      <c r="A221" s="437"/>
      <c r="B221" s="1039" t="s">
        <v>734</v>
      </c>
      <c r="C221" s="1040" t="s">
        <v>3687</v>
      </c>
      <c r="D221" s="96">
        <f t="shared" si="6"/>
        <v>254</v>
      </c>
      <c r="E221" s="1046">
        <v>1.25</v>
      </c>
      <c r="F221" s="96">
        <f t="shared" si="7"/>
        <v>3053</v>
      </c>
      <c r="G221" s="1139">
        <v>15</v>
      </c>
      <c r="H221" s="437"/>
    </row>
    <row r="222" spans="1:8" customFormat="1" ht="52.8" x14ac:dyDescent="0.3">
      <c r="A222" s="437"/>
      <c r="B222" s="1039" t="s">
        <v>3023</v>
      </c>
      <c r="C222" s="1040" t="s">
        <v>3655</v>
      </c>
      <c r="D222" s="1032" t="str">
        <f t="shared" si="6"/>
        <v>N/A</v>
      </c>
      <c r="E222" s="1157" t="s">
        <v>62</v>
      </c>
      <c r="F222" s="96">
        <f t="shared" si="7"/>
        <v>3053</v>
      </c>
      <c r="G222" s="1139">
        <v>15</v>
      </c>
      <c r="H222" s="437"/>
    </row>
    <row r="223" spans="1:8" customFormat="1" ht="39.6" x14ac:dyDescent="0.3">
      <c r="A223" s="437"/>
      <c r="B223" s="1039" t="s">
        <v>501</v>
      </c>
      <c r="C223" s="1040" t="s">
        <v>3238</v>
      </c>
      <c r="D223" s="96">
        <f t="shared" si="6"/>
        <v>254</v>
      </c>
      <c r="E223" s="1046">
        <v>1.25</v>
      </c>
      <c r="F223" s="96">
        <f t="shared" si="7"/>
        <v>3053</v>
      </c>
      <c r="G223" s="1139">
        <v>15</v>
      </c>
      <c r="H223" s="437"/>
    </row>
    <row r="224" spans="1:8" customFormat="1" ht="26.4" x14ac:dyDescent="0.3">
      <c r="A224" s="437"/>
      <c r="B224" s="1039" t="s">
        <v>3237</v>
      </c>
      <c r="C224" s="1040" t="s">
        <v>3656</v>
      </c>
      <c r="D224" s="96">
        <f t="shared" si="6"/>
        <v>254</v>
      </c>
      <c r="E224" s="1046">
        <v>1.25</v>
      </c>
      <c r="F224" s="96">
        <f t="shared" si="7"/>
        <v>3053</v>
      </c>
      <c r="G224" s="1139">
        <v>15</v>
      </c>
      <c r="H224" s="437"/>
    </row>
    <row r="225" spans="1:8" customFormat="1" ht="26.4" x14ac:dyDescent="0.3">
      <c r="A225" s="437"/>
      <c r="B225" s="1039" t="s">
        <v>1122</v>
      </c>
      <c r="C225" s="1040" t="s">
        <v>3657</v>
      </c>
      <c r="D225" s="96">
        <f t="shared" si="6"/>
        <v>407</v>
      </c>
      <c r="E225" s="1151">
        <v>2</v>
      </c>
      <c r="F225" s="96">
        <f t="shared" si="7"/>
        <v>4070</v>
      </c>
      <c r="G225" s="1139">
        <v>20</v>
      </c>
      <c r="H225" s="437"/>
    </row>
    <row r="226" spans="1:8" customFormat="1" ht="26.4" x14ac:dyDescent="0.3">
      <c r="A226" s="437"/>
      <c r="B226" s="1039" t="s">
        <v>3239</v>
      </c>
      <c r="C226" s="1040" t="s">
        <v>3658</v>
      </c>
      <c r="D226" s="96">
        <f t="shared" si="6"/>
        <v>407</v>
      </c>
      <c r="E226" s="1151">
        <v>2</v>
      </c>
      <c r="F226" s="96">
        <f t="shared" si="7"/>
        <v>4070</v>
      </c>
      <c r="G226" s="1139">
        <v>20</v>
      </c>
      <c r="H226" s="437"/>
    </row>
    <row r="227" spans="1:8" customFormat="1" ht="26.4" x14ac:dyDescent="0.3">
      <c r="A227" s="437"/>
      <c r="B227" s="1039" t="s">
        <v>1645</v>
      </c>
      <c r="C227" s="1040" t="s">
        <v>3659</v>
      </c>
      <c r="D227" s="96">
        <f t="shared" si="6"/>
        <v>407</v>
      </c>
      <c r="E227" s="1151">
        <v>2</v>
      </c>
      <c r="F227" s="96">
        <f t="shared" si="7"/>
        <v>4070</v>
      </c>
      <c r="G227" s="1139">
        <v>20</v>
      </c>
      <c r="H227" s="437"/>
    </row>
    <row r="228" spans="1:8" customFormat="1" ht="18" customHeight="1" x14ac:dyDescent="0.3">
      <c r="A228" s="437"/>
      <c r="B228" s="1039" t="s">
        <v>3240</v>
      </c>
      <c r="C228" s="1040" t="s">
        <v>3660</v>
      </c>
      <c r="D228" s="96">
        <f t="shared" si="6"/>
        <v>407</v>
      </c>
      <c r="E228" s="1151">
        <v>2</v>
      </c>
      <c r="F228" s="96">
        <f t="shared" si="7"/>
        <v>4070</v>
      </c>
      <c r="G228" s="1139">
        <v>20</v>
      </c>
      <c r="H228" s="437"/>
    </row>
    <row r="229" spans="1:8" customFormat="1" ht="52.8" x14ac:dyDescent="0.3">
      <c r="A229" s="437"/>
      <c r="B229" s="1039" t="s">
        <v>1145</v>
      </c>
      <c r="C229" s="1040" t="s">
        <v>3661</v>
      </c>
      <c r="D229" s="96">
        <f t="shared" si="6"/>
        <v>407</v>
      </c>
      <c r="E229" s="1151">
        <v>2</v>
      </c>
      <c r="F229" s="96">
        <f t="shared" si="7"/>
        <v>4070</v>
      </c>
      <c r="G229" s="1139">
        <v>20</v>
      </c>
      <c r="H229" s="437"/>
    </row>
    <row r="230" spans="1:8" customFormat="1" ht="57" customHeight="1" x14ac:dyDescent="0.3">
      <c r="A230" s="437"/>
      <c r="B230" s="1039" t="s">
        <v>3241</v>
      </c>
      <c r="C230" s="1040" t="s">
        <v>3662</v>
      </c>
      <c r="D230" s="96">
        <f t="shared" si="6"/>
        <v>407</v>
      </c>
      <c r="E230" s="1151">
        <v>2</v>
      </c>
      <c r="F230" s="96">
        <f t="shared" si="7"/>
        <v>4070</v>
      </c>
      <c r="G230" s="1139">
        <v>20</v>
      </c>
      <c r="H230" s="437"/>
    </row>
    <row r="231" spans="1:8" customFormat="1" ht="57" customHeight="1" x14ac:dyDescent="0.3">
      <c r="A231" s="437"/>
      <c r="B231" s="1039" t="s">
        <v>2637</v>
      </c>
      <c r="C231" s="1040" t="s">
        <v>4077</v>
      </c>
      <c r="D231" s="96">
        <f t="shared" si="6"/>
        <v>407</v>
      </c>
      <c r="E231" s="1151">
        <v>2</v>
      </c>
      <c r="F231" s="96">
        <f t="shared" si="7"/>
        <v>4070</v>
      </c>
      <c r="G231" s="1139">
        <v>20</v>
      </c>
      <c r="H231" s="437"/>
    </row>
    <row r="232" spans="1:8" customFormat="1" ht="26.4" x14ac:dyDescent="0.3">
      <c r="A232" s="437"/>
      <c r="B232" s="1039" t="s">
        <v>3242</v>
      </c>
      <c r="C232" s="1040" t="s">
        <v>3663</v>
      </c>
      <c r="D232" s="96">
        <f t="shared" si="6"/>
        <v>407</v>
      </c>
      <c r="E232" s="1151">
        <v>2</v>
      </c>
      <c r="F232" s="96">
        <f t="shared" si="7"/>
        <v>4070</v>
      </c>
      <c r="G232" s="1139">
        <v>20</v>
      </c>
      <c r="H232" s="437"/>
    </row>
    <row r="233" spans="1:8" customFormat="1" ht="39.6" x14ac:dyDescent="0.3">
      <c r="A233" s="437"/>
      <c r="B233" s="1039" t="s">
        <v>112</v>
      </c>
      <c r="C233" s="1040" t="s">
        <v>3664</v>
      </c>
      <c r="D233" s="96">
        <f t="shared" si="6"/>
        <v>407</v>
      </c>
      <c r="E233" s="1151">
        <v>2</v>
      </c>
      <c r="F233" s="96">
        <f t="shared" si="7"/>
        <v>4070</v>
      </c>
      <c r="G233" s="1139">
        <v>20</v>
      </c>
      <c r="H233" s="437"/>
    </row>
    <row r="234" spans="1:8" customFormat="1" ht="39.6" x14ac:dyDescent="0.3">
      <c r="A234" s="437"/>
      <c r="B234" s="1039" t="s">
        <v>114</v>
      </c>
      <c r="C234" s="1040" t="s">
        <v>3665</v>
      </c>
      <c r="D234" s="96">
        <f t="shared" si="6"/>
        <v>407</v>
      </c>
      <c r="E234" s="1151">
        <v>2</v>
      </c>
      <c r="F234" s="96">
        <f t="shared" si="7"/>
        <v>4070</v>
      </c>
      <c r="G234" s="1139">
        <v>20</v>
      </c>
      <c r="H234" s="437"/>
    </row>
    <row r="235" spans="1:8" customFormat="1" ht="39.6" x14ac:dyDescent="0.3">
      <c r="A235" s="437"/>
      <c r="B235" s="1039" t="s">
        <v>3243</v>
      </c>
      <c r="C235" s="1040" t="s">
        <v>3666</v>
      </c>
      <c r="D235" s="96">
        <f t="shared" si="6"/>
        <v>407</v>
      </c>
      <c r="E235" s="1151">
        <v>2</v>
      </c>
      <c r="F235" s="96">
        <f t="shared" si="7"/>
        <v>4070</v>
      </c>
      <c r="G235" s="1139">
        <v>20</v>
      </c>
      <c r="H235" s="437"/>
    </row>
    <row r="236" spans="1:8" customFormat="1" x14ac:dyDescent="0.3">
      <c r="A236" s="437"/>
      <c r="B236" s="1039">
        <v>69</v>
      </c>
      <c r="C236" s="1040" t="s">
        <v>3244</v>
      </c>
      <c r="D236" s="96">
        <f t="shared" si="6"/>
        <v>407</v>
      </c>
      <c r="E236" s="1151">
        <v>2</v>
      </c>
      <c r="F236" s="96">
        <f t="shared" si="7"/>
        <v>4070</v>
      </c>
      <c r="G236" s="1139">
        <v>20</v>
      </c>
      <c r="H236" s="437"/>
    </row>
    <row r="237" spans="1:8" customFormat="1" ht="26.4" x14ac:dyDescent="0.3">
      <c r="A237" s="437"/>
      <c r="B237" s="1039" t="s">
        <v>149</v>
      </c>
      <c r="C237" s="1040" t="s">
        <v>3667</v>
      </c>
      <c r="D237" s="96">
        <f t="shared" si="6"/>
        <v>407</v>
      </c>
      <c r="E237" s="1151">
        <v>2</v>
      </c>
      <c r="F237" s="96">
        <f t="shared" si="7"/>
        <v>4070</v>
      </c>
      <c r="G237" s="1139">
        <v>20</v>
      </c>
      <c r="H237" s="437"/>
    </row>
    <row r="238" spans="1:8" customFormat="1" ht="26.4" x14ac:dyDescent="0.3">
      <c r="A238" s="437"/>
      <c r="B238" s="1039" t="s">
        <v>151</v>
      </c>
      <c r="C238" s="1040" t="s">
        <v>3668</v>
      </c>
      <c r="D238" s="96">
        <f t="shared" si="6"/>
        <v>407</v>
      </c>
      <c r="E238" s="1151">
        <v>2</v>
      </c>
      <c r="F238" s="96">
        <f t="shared" si="7"/>
        <v>4070</v>
      </c>
      <c r="G238" s="1139">
        <v>20</v>
      </c>
      <c r="H238" s="437"/>
    </row>
    <row r="239" spans="1:8" customFormat="1" x14ac:dyDescent="0.3">
      <c r="A239" s="437"/>
      <c r="B239" s="1039" t="s">
        <v>153</v>
      </c>
      <c r="C239" s="1040" t="s">
        <v>3669</v>
      </c>
      <c r="D239" s="96">
        <f t="shared" si="6"/>
        <v>407</v>
      </c>
      <c r="E239" s="1151">
        <v>2</v>
      </c>
      <c r="F239" s="96">
        <f t="shared" si="7"/>
        <v>4070</v>
      </c>
      <c r="G239" s="1139">
        <v>20</v>
      </c>
      <c r="H239" s="437"/>
    </row>
    <row r="240" spans="1:8" customFormat="1" x14ac:dyDescent="0.3">
      <c r="A240" s="437"/>
      <c r="B240" s="1039">
        <v>73</v>
      </c>
      <c r="C240" s="1040" t="s">
        <v>2939</v>
      </c>
      <c r="D240" s="1157" t="str">
        <f t="shared" si="6"/>
        <v>N/A</v>
      </c>
      <c r="E240" s="1157" t="s">
        <v>62</v>
      </c>
      <c r="F240" s="96">
        <f t="shared" si="7"/>
        <v>24421</v>
      </c>
      <c r="G240" s="1139">
        <v>120</v>
      </c>
      <c r="H240" s="437"/>
    </row>
    <row r="241" spans="1:8" customFormat="1" ht="26.4" x14ac:dyDescent="0.3">
      <c r="A241" s="437"/>
      <c r="B241" s="1039">
        <v>75</v>
      </c>
      <c r="C241" s="1040" t="s">
        <v>2940</v>
      </c>
      <c r="D241" s="1157" t="str">
        <f t="shared" si="6"/>
        <v>N/A</v>
      </c>
      <c r="E241" s="1157" t="s">
        <v>62</v>
      </c>
      <c r="F241" s="96">
        <f t="shared" si="7"/>
        <v>4070</v>
      </c>
      <c r="G241" s="1139">
        <v>20</v>
      </c>
      <c r="H241" s="437"/>
    </row>
    <row r="242" spans="1:8" customFormat="1" ht="71.400000000000006" customHeight="1" x14ac:dyDescent="0.3">
      <c r="A242" s="437"/>
      <c r="B242" s="1039" t="s">
        <v>829</v>
      </c>
      <c r="C242" s="1040" t="s">
        <v>3670</v>
      </c>
      <c r="D242" s="96">
        <f t="shared" si="6"/>
        <v>407</v>
      </c>
      <c r="E242" s="1151">
        <v>2</v>
      </c>
      <c r="F242" s="96">
        <f t="shared" si="7"/>
        <v>4070</v>
      </c>
      <c r="G242" s="1139">
        <v>20</v>
      </c>
      <c r="H242" s="437"/>
    </row>
    <row r="243" spans="1:8" customFormat="1" ht="66" x14ac:dyDescent="0.3">
      <c r="A243" s="437"/>
      <c r="B243" s="1039" t="s">
        <v>830</v>
      </c>
      <c r="C243" s="1040" t="s">
        <v>4096</v>
      </c>
      <c r="D243" s="96">
        <f t="shared" si="6"/>
        <v>407</v>
      </c>
      <c r="E243" s="1151">
        <v>2</v>
      </c>
      <c r="F243" s="96">
        <f t="shared" si="7"/>
        <v>4070</v>
      </c>
      <c r="G243" s="1139">
        <v>20</v>
      </c>
      <c r="H243" s="437"/>
    </row>
    <row r="244" spans="1:8" customFormat="1" ht="52.8" x14ac:dyDescent="0.3">
      <c r="A244" s="437"/>
      <c r="B244" s="1039" t="s">
        <v>3245</v>
      </c>
      <c r="C244" s="1040" t="s">
        <v>4097</v>
      </c>
      <c r="D244" s="96">
        <f t="shared" si="6"/>
        <v>407</v>
      </c>
      <c r="E244" s="1151">
        <v>2</v>
      </c>
      <c r="F244" s="96">
        <f t="shared" si="7"/>
        <v>4070</v>
      </c>
      <c r="G244" s="1139">
        <v>20</v>
      </c>
      <c r="H244" s="437"/>
    </row>
    <row r="245" spans="1:8" customFormat="1" ht="52.8" x14ac:dyDescent="0.3">
      <c r="A245" s="437"/>
      <c r="B245" s="1039" t="s">
        <v>3246</v>
      </c>
      <c r="C245" s="1040" t="s">
        <v>4098</v>
      </c>
      <c r="D245" s="96">
        <f t="shared" si="6"/>
        <v>407</v>
      </c>
      <c r="E245" s="1151">
        <v>2</v>
      </c>
      <c r="F245" s="96">
        <f t="shared" si="7"/>
        <v>4070</v>
      </c>
      <c r="G245" s="1139">
        <v>20</v>
      </c>
      <c r="H245" s="437"/>
    </row>
    <row r="246" spans="1:8" customFormat="1" ht="52.8" x14ac:dyDescent="0.3">
      <c r="A246" s="437"/>
      <c r="B246" s="1039" t="s">
        <v>3247</v>
      </c>
      <c r="C246" s="1040" t="s">
        <v>4099</v>
      </c>
      <c r="D246" s="96">
        <f t="shared" si="6"/>
        <v>407</v>
      </c>
      <c r="E246" s="1151">
        <v>2</v>
      </c>
      <c r="F246" s="96">
        <f t="shared" si="7"/>
        <v>4070</v>
      </c>
      <c r="G246" s="1139">
        <v>20</v>
      </c>
      <c r="H246" s="437"/>
    </row>
    <row r="247" spans="1:8" customFormat="1" ht="52.8" x14ac:dyDescent="0.3">
      <c r="A247" s="437"/>
      <c r="B247" s="1039" t="s">
        <v>3248</v>
      </c>
      <c r="C247" s="1040" t="s">
        <v>4100</v>
      </c>
      <c r="D247" s="96">
        <f t="shared" si="6"/>
        <v>407</v>
      </c>
      <c r="E247" s="1151">
        <v>2</v>
      </c>
      <c r="F247" s="96">
        <f t="shared" si="7"/>
        <v>4070</v>
      </c>
      <c r="G247" s="1139">
        <v>20</v>
      </c>
      <c r="H247" s="437"/>
    </row>
    <row r="248" spans="1:8" customFormat="1" ht="52.8" x14ac:dyDescent="0.3">
      <c r="A248" s="437"/>
      <c r="B248" s="1039" t="s">
        <v>3249</v>
      </c>
      <c r="C248" s="1040" t="s">
        <v>4101</v>
      </c>
      <c r="D248" s="96">
        <f t="shared" si="6"/>
        <v>407</v>
      </c>
      <c r="E248" s="1151">
        <v>2</v>
      </c>
      <c r="F248" s="96">
        <f t="shared" si="7"/>
        <v>4070</v>
      </c>
      <c r="G248" s="1139">
        <v>20</v>
      </c>
      <c r="H248" s="437"/>
    </row>
    <row r="249" spans="1:8" customFormat="1" ht="26.4" x14ac:dyDescent="0.3">
      <c r="A249" s="437"/>
      <c r="B249" s="1039" t="s">
        <v>3250</v>
      </c>
      <c r="C249" s="1040" t="s">
        <v>3671</v>
      </c>
      <c r="D249" s="96">
        <f t="shared" si="6"/>
        <v>407</v>
      </c>
      <c r="E249" s="1151">
        <v>2</v>
      </c>
      <c r="F249" s="96">
        <f t="shared" si="7"/>
        <v>4070</v>
      </c>
      <c r="G249" s="1139">
        <v>20</v>
      </c>
      <c r="H249" s="437"/>
    </row>
    <row r="250" spans="1:8" customFormat="1" ht="39.6" x14ac:dyDescent="0.3">
      <c r="A250" s="437"/>
      <c r="B250" s="1039" t="s">
        <v>3251</v>
      </c>
      <c r="C250" s="1040" t="s">
        <v>4102</v>
      </c>
      <c r="D250" s="96">
        <f t="shared" si="6"/>
        <v>407</v>
      </c>
      <c r="E250" s="1151">
        <v>2</v>
      </c>
      <c r="F250" s="96">
        <f t="shared" si="7"/>
        <v>4070</v>
      </c>
      <c r="G250" s="1139">
        <v>20</v>
      </c>
      <c r="H250" s="437"/>
    </row>
    <row r="251" spans="1:8" customFormat="1" x14ac:dyDescent="0.3">
      <c r="A251" s="437"/>
      <c r="B251" s="1039" t="s">
        <v>739</v>
      </c>
      <c r="C251" s="1040" t="s">
        <v>3672</v>
      </c>
      <c r="D251" s="96">
        <f t="shared" si="6"/>
        <v>407</v>
      </c>
      <c r="E251" s="1151">
        <v>2</v>
      </c>
      <c r="F251" s="96">
        <f t="shared" si="7"/>
        <v>4070</v>
      </c>
      <c r="G251" s="1139">
        <v>20</v>
      </c>
      <c r="H251" s="437"/>
    </row>
    <row r="252" spans="1:8" customFormat="1" ht="26.4" x14ac:dyDescent="0.3">
      <c r="A252" s="437"/>
      <c r="B252" s="1039" t="s">
        <v>3024</v>
      </c>
      <c r="C252" s="1040" t="s">
        <v>3673</v>
      </c>
      <c r="D252" s="96">
        <f t="shared" ref="D252:D261" si="8">IF(E252="","",IFERROR(ROUND(E252*PenaltyUnit,0), "N/A"))</f>
        <v>407</v>
      </c>
      <c r="E252" s="1151">
        <v>2</v>
      </c>
      <c r="F252" s="96">
        <f t="shared" si="7"/>
        <v>4070</v>
      </c>
      <c r="G252" s="1139">
        <v>20</v>
      </c>
      <c r="H252" s="437"/>
    </row>
    <row r="253" spans="1:8" customFormat="1" ht="26.4" x14ac:dyDescent="0.3">
      <c r="A253" s="437"/>
      <c r="B253" s="1039" t="s">
        <v>743</v>
      </c>
      <c r="C253" s="1040" t="s">
        <v>3674</v>
      </c>
      <c r="D253" s="96">
        <f t="shared" si="8"/>
        <v>407</v>
      </c>
      <c r="E253" s="1151">
        <v>2</v>
      </c>
      <c r="F253" s="96">
        <f t="shared" si="7"/>
        <v>4070</v>
      </c>
      <c r="G253" s="1139">
        <v>20</v>
      </c>
      <c r="H253" s="437"/>
    </row>
    <row r="254" spans="1:8" customFormat="1" ht="26.4" x14ac:dyDescent="0.3">
      <c r="A254" s="437"/>
      <c r="B254" s="1039" t="s">
        <v>744</v>
      </c>
      <c r="C254" s="1040" t="s">
        <v>3675</v>
      </c>
      <c r="D254" s="96">
        <f t="shared" si="8"/>
        <v>407</v>
      </c>
      <c r="E254" s="1151">
        <v>2</v>
      </c>
      <c r="F254" s="96">
        <f t="shared" si="7"/>
        <v>4070</v>
      </c>
      <c r="G254" s="1139">
        <v>20</v>
      </c>
      <c r="H254" s="437"/>
    </row>
    <row r="255" spans="1:8" customFormat="1" ht="26.4" x14ac:dyDescent="0.3">
      <c r="A255" s="437"/>
      <c r="B255" s="1039" t="s">
        <v>3252</v>
      </c>
      <c r="C255" s="1040" t="s">
        <v>3676</v>
      </c>
      <c r="D255" s="96">
        <f t="shared" si="8"/>
        <v>407</v>
      </c>
      <c r="E255" s="1151">
        <v>2</v>
      </c>
      <c r="F255" s="96">
        <f t="shared" si="7"/>
        <v>4070</v>
      </c>
      <c r="G255" s="1139">
        <v>20</v>
      </c>
      <c r="H255" s="437"/>
    </row>
    <row r="256" spans="1:8" customFormat="1" ht="26.4" x14ac:dyDescent="0.3">
      <c r="A256" s="437"/>
      <c r="B256" s="1039" t="s">
        <v>3253</v>
      </c>
      <c r="C256" s="1040" t="s">
        <v>3677</v>
      </c>
      <c r="D256" s="96">
        <f t="shared" si="8"/>
        <v>407</v>
      </c>
      <c r="E256" s="1151">
        <v>2</v>
      </c>
      <c r="F256" s="96">
        <f t="shared" si="7"/>
        <v>4070</v>
      </c>
      <c r="G256" s="1139">
        <v>20</v>
      </c>
      <c r="H256" s="437"/>
    </row>
    <row r="257" spans="1:8" customFormat="1" x14ac:dyDescent="0.3">
      <c r="A257" s="437"/>
      <c r="B257" s="1039" t="s">
        <v>3254</v>
      </c>
      <c r="C257" s="1040" t="s">
        <v>3678</v>
      </c>
      <c r="D257" s="96">
        <f t="shared" si="8"/>
        <v>407</v>
      </c>
      <c r="E257" s="1151">
        <v>2</v>
      </c>
      <c r="F257" s="96">
        <f t="shared" si="7"/>
        <v>4070</v>
      </c>
      <c r="G257" s="1139">
        <v>20</v>
      </c>
      <c r="H257" s="437"/>
    </row>
    <row r="258" spans="1:8" customFormat="1" ht="26.4" x14ac:dyDescent="0.3">
      <c r="A258" s="437"/>
      <c r="B258" s="1039" t="s">
        <v>745</v>
      </c>
      <c r="C258" s="1040" t="s">
        <v>3679</v>
      </c>
      <c r="D258" s="96">
        <f t="shared" si="8"/>
        <v>407</v>
      </c>
      <c r="E258" s="1151">
        <v>2</v>
      </c>
      <c r="F258" s="96">
        <f t="shared" si="7"/>
        <v>4070</v>
      </c>
      <c r="G258" s="1139">
        <v>20</v>
      </c>
      <c r="H258" s="437"/>
    </row>
    <row r="259" spans="1:8" customFormat="1" ht="26.4" x14ac:dyDescent="0.3">
      <c r="A259" s="437"/>
      <c r="B259" s="1039" t="s">
        <v>2249</v>
      </c>
      <c r="C259" s="1039" t="s">
        <v>3680</v>
      </c>
      <c r="D259" s="96">
        <f t="shared" si="8"/>
        <v>407</v>
      </c>
      <c r="E259" s="1151">
        <v>2</v>
      </c>
      <c r="F259" s="96">
        <f t="shared" si="7"/>
        <v>4070</v>
      </c>
      <c r="G259" s="1139">
        <v>20</v>
      </c>
      <c r="H259" s="437"/>
    </row>
    <row r="260" spans="1:8" customFormat="1" ht="26.4" x14ac:dyDescent="0.3">
      <c r="A260" s="437"/>
      <c r="B260" s="1039" t="s">
        <v>3025</v>
      </c>
      <c r="C260" s="1039" t="s">
        <v>3681</v>
      </c>
      <c r="D260" s="96">
        <f t="shared" si="8"/>
        <v>407</v>
      </c>
      <c r="E260" s="1151">
        <v>2</v>
      </c>
      <c r="F260" s="96">
        <f t="shared" si="7"/>
        <v>4070</v>
      </c>
      <c r="G260" s="1139">
        <v>20</v>
      </c>
      <c r="H260" s="437"/>
    </row>
    <row r="261" spans="1:8" customFormat="1" ht="26.4" x14ac:dyDescent="0.3">
      <c r="A261" s="437"/>
      <c r="B261" s="1039" t="s">
        <v>3255</v>
      </c>
      <c r="C261" s="1039" t="s">
        <v>3682</v>
      </c>
      <c r="D261" s="96">
        <f t="shared" si="8"/>
        <v>407</v>
      </c>
      <c r="E261" s="1151">
        <v>2</v>
      </c>
      <c r="F261" s="96">
        <f t="shared" si="7"/>
        <v>4070</v>
      </c>
      <c r="G261" s="1139">
        <v>20</v>
      </c>
      <c r="H261" s="437"/>
    </row>
    <row r="262" spans="1:8" customFormat="1" ht="39.6" customHeight="1" x14ac:dyDescent="0.3">
      <c r="A262" s="437"/>
      <c r="B262" s="1029" t="s">
        <v>4074</v>
      </c>
      <c r="C262" s="1030"/>
      <c r="D262" s="1030"/>
      <c r="E262" s="1030"/>
      <c r="F262" s="1030"/>
      <c r="G262" s="1031"/>
      <c r="H262" s="437"/>
    </row>
    <row r="263" spans="1:8" customFormat="1" ht="69" customHeight="1" x14ac:dyDescent="0.3">
      <c r="A263" s="437"/>
      <c r="B263" s="1047" t="s">
        <v>2762</v>
      </c>
      <c r="C263" s="1048" t="s">
        <v>2941</v>
      </c>
      <c r="D263" s="708" t="str">
        <f>IF(E263="","",IFERROR(ROUND(E263*PenaltyUnit,0), "N/A"))</f>
        <v/>
      </c>
      <c r="E263" s="1049"/>
      <c r="F263" s="709" t="str">
        <f t="shared" si="7"/>
        <v/>
      </c>
      <c r="G263" s="710"/>
      <c r="H263" s="437"/>
    </row>
    <row r="264" spans="1:8" customFormat="1" x14ac:dyDescent="0.3">
      <c r="A264" s="437"/>
      <c r="B264" s="1050" t="s">
        <v>2942</v>
      </c>
      <c r="C264" s="1050" t="s">
        <v>2943</v>
      </c>
      <c r="D264" s="1157" t="str">
        <f>IF(E264="","",IFERROR(ROUND(E264*PenaltyUnit,0), "N/A"))</f>
        <v>N/A</v>
      </c>
      <c r="E264" s="1157" t="s">
        <v>62</v>
      </c>
      <c r="F264" s="96">
        <f t="shared" si="7"/>
        <v>5088</v>
      </c>
      <c r="G264" s="1139">
        <v>25</v>
      </c>
      <c r="H264" s="437"/>
    </row>
    <row r="265" spans="1:8" customFormat="1" ht="39.6" x14ac:dyDescent="0.3">
      <c r="A265" s="437"/>
      <c r="B265" s="1050"/>
      <c r="C265" s="1050"/>
      <c r="D265" s="133"/>
      <c r="E265" s="1159"/>
      <c r="F265" s="97"/>
      <c r="G265" s="146" t="s">
        <v>3042</v>
      </c>
      <c r="H265" s="437"/>
    </row>
    <row r="266" spans="1:8" customFormat="1" x14ac:dyDescent="0.3">
      <c r="A266" s="437"/>
      <c r="B266" s="1050" t="s">
        <v>2944</v>
      </c>
      <c r="C266" s="1050" t="s">
        <v>2945</v>
      </c>
      <c r="D266" s="1159" t="str">
        <f>IF(E266="","",IFERROR(ROUND(E266*PenaltyUnit,0), "N/A"))</f>
        <v>N/A</v>
      </c>
      <c r="E266" s="1159" t="s">
        <v>62</v>
      </c>
      <c r="F266" s="96">
        <f t="shared" si="7"/>
        <v>24421</v>
      </c>
      <c r="G266" s="1146">
        <v>120</v>
      </c>
      <c r="H266" s="437"/>
    </row>
    <row r="267" spans="1:8" customFormat="1" ht="39.6" x14ac:dyDescent="0.3">
      <c r="A267" s="437"/>
      <c r="B267" s="1050"/>
      <c r="C267" s="1050"/>
      <c r="D267" s="133"/>
      <c r="E267" s="1159"/>
      <c r="F267" s="97"/>
      <c r="G267" s="146" t="s">
        <v>3043</v>
      </c>
      <c r="H267" s="437"/>
    </row>
    <row r="268" spans="1:8" customFormat="1" x14ac:dyDescent="0.3">
      <c r="A268" s="437"/>
      <c r="B268" s="1050" t="s">
        <v>2946</v>
      </c>
      <c r="C268" s="1050" t="s">
        <v>2947</v>
      </c>
      <c r="D268" s="1159" t="str">
        <f>IF(E268="","",IFERROR(ROUND(E268*PenaltyUnit,0), "N/A"))</f>
        <v>N/A</v>
      </c>
      <c r="E268" s="1159" t="s">
        <v>62</v>
      </c>
      <c r="F268" s="96">
        <f t="shared" si="7"/>
        <v>36632</v>
      </c>
      <c r="G268" s="1146">
        <v>180</v>
      </c>
      <c r="H268" s="437"/>
    </row>
    <row r="269" spans="1:8" customFormat="1" ht="39.6" x14ac:dyDescent="0.3">
      <c r="A269" s="437"/>
      <c r="B269" s="1047"/>
      <c r="C269" s="1053"/>
      <c r="D269" s="10"/>
      <c r="E269" s="1158"/>
      <c r="F269" s="133"/>
      <c r="G269" s="38" t="s">
        <v>3044</v>
      </c>
      <c r="H269" s="437"/>
    </row>
    <row r="270" spans="1:8" customFormat="1" ht="39.6" x14ac:dyDescent="0.3">
      <c r="A270" s="437"/>
      <c r="B270" s="1055" t="s">
        <v>2764</v>
      </c>
      <c r="C270" s="1055" t="s">
        <v>2948</v>
      </c>
      <c r="D270" s="790">
        <f>IF(E270="","",IFERROR(ROUND(E270*PenaltyUnit,0), "N/A"))</f>
        <v>611</v>
      </c>
      <c r="E270" s="1151">
        <v>3</v>
      </c>
      <c r="F270" s="141" t="str">
        <f t="shared" si="7"/>
        <v/>
      </c>
      <c r="G270" s="142"/>
      <c r="H270" s="437"/>
    </row>
    <row r="271" spans="1:8" customFormat="1" x14ac:dyDescent="0.3">
      <c r="A271" s="437"/>
      <c r="B271" s="1050" t="s">
        <v>2949</v>
      </c>
      <c r="C271" s="1050" t="s">
        <v>2943</v>
      </c>
      <c r="D271" s="1157" t="str">
        <f>IF(E271="","",IFERROR(ROUND(E271*PenaltyUnit,0), "N/A"))</f>
        <v>N/A</v>
      </c>
      <c r="E271" s="1157" t="s">
        <v>62</v>
      </c>
      <c r="F271" s="96">
        <f t="shared" si="7"/>
        <v>4070</v>
      </c>
      <c r="G271" s="1146">
        <v>20</v>
      </c>
      <c r="H271" s="437"/>
    </row>
    <row r="272" spans="1:8" customFormat="1" x14ac:dyDescent="0.3">
      <c r="A272" s="437"/>
      <c r="B272" s="1050" t="s">
        <v>2950</v>
      </c>
      <c r="C272" s="1050" t="s">
        <v>2951</v>
      </c>
      <c r="D272" s="1159" t="str">
        <f>IF(E272="","",IFERROR(ROUND(E272*PenaltyUnit,0), "N/A"))</f>
        <v>N/A</v>
      </c>
      <c r="E272" s="1159" t="s">
        <v>62</v>
      </c>
      <c r="F272" s="96">
        <f t="shared" si="7"/>
        <v>12211</v>
      </c>
      <c r="G272" s="1146">
        <v>60</v>
      </c>
      <c r="H272" s="437"/>
    </row>
    <row r="273" spans="1:8" customFormat="1" ht="39.6" x14ac:dyDescent="0.3">
      <c r="A273" s="437"/>
      <c r="B273" s="1050"/>
      <c r="C273" s="1050"/>
      <c r="D273" s="1159"/>
      <c r="E273" s="1159"/>
      <c r="F273" s="97"/>
      <c r="G273" s="35" t="s">
        <v>3041</v>
      </c>
      <c r="H273" s="437"/>
    </row>
    <row r="274" spans="1:8" customFormat="1" x14ac:dyDescent="0.3">
      <c r="A274" s="437"/>
      <c r="B274" s="1050" t="s">
        <v>2952</v>
      </c>
      <c r="C274" s="1050" t="s">
        <v>2953</v>
      </c>
      <c r="D274" s="1159" t="str">
        <f>IF(E274="","",IFERROR(ROUND(E274*PenaltyUnit,0), "N/A"))</f>
        <v>N/A</v>
      </c>
      <c r="E274" s="1159" t="s">
        <v>62</v>
      </c>
      <c r="F274" s="96">
        <f t="shared" si="7"/>
        <v>24421</v>
      </c>
      <c r="G274" s="1146">
        <v>120</v>
      </c>
      <c r="H274" s="437"/>
    </row>
    <row r="275" spans="1:8" customFormat="1" ht="39.6" x14ac:dyDescent="0.3">
      <c r="A275" s="437"/>
      <c r="B275" s="1050"/>
      <c r="C275" s="1050"/>
      <c r="D275" s="1159"/>
      <c r="E275" s="1159"/>
      <c r="F275" s="97"/>
      <c r="G275" s="35" t="s">
        <v>3043</v>
      </c>
      <c r="H275" s="437"/>
    </row>
    <row r="276" spans="1:8" customFormat="1" x14ac:dyDescent="0.3">
      <c r="A276" s="437"/>
      <c r="B276" s="1050" t="s">
        <v>2954</v>
      </c>
      <c r="C276" s="1050" t="s">
        <v>2955</v>
      </c>
      <c r="D276" s="1159" t="str">
        <f>IF(E276="","",IFERROR(ROUND(E276*PenaltyUnit,0), "N/A"))</f>
        <v>N/A</v>
      </c>
      <c r="E276" s="1159" t="s">
        <v>62</v>
      </c>
      <c r="F276" s="96">
        <f t="shared" si="7"/>
        <v>24421</v>
      </c>
      <c r="G276" s="1146">
        <v>120</v>
      </c>
      <c r="H276" s="437"/>
    </row>
    <row r="277" spans="1:8" customFormat="1" ht="39.6" x14ac:dyDescent="0.3">
      <c r="A277" s="437"/>
      <c r="B277" s="1050"/>
      <c r="C277" s="1050"/>
      <c r="D277" s="133"/>
      <c r="E277" s="1159"/>
      <c r="F277" s="97"/>
      <c r="G277" s="146" t="s">
        <v>3043</v>
      </c>
      <c r="H277" s="437"/>
    </row>
    <row r="278" spans="1:8" customFormat="1" x14ac:dyDescent="0.3">
      <c r="A278" s="437"/>
      <c r="B278" s="1050" t="s">
        <v>2956</v>
      </c>
      <c r="C278" s="1050" t="s">
        <v>2957</v>
      </c>
      <c r="D278" s="1159" t="str">
        <f>IF(E278="","",IFERROR(ROUND(E278*PenaltyUnit,0), "N/A"))</f>
        <v>N/A</v>
      </c>
      <c r="E278" s="1159" t="s">
        <v>62</v>
      </c>
      <c r="F278" s="96">
        <f t="shared" si="7"/>
        <v>36632</v>
      </c>
      <c r="G278" s="1146">
        <v>180</v>
      </c>
      <c r="H278" s="437"/>
    </row>
    <row r="279" spans="1:8" customFormat="1" ht="39.6" x14ac:dyDescent="0.3">
      <c r="A279" s="437"/>
      <c r="B279" s="1053"/>
      <c r="C279" s="1053"/>
      <c r="D279" s="10"/>
      <c r="E279" s="1158"/>
      <c r="F279" s="143"/>
      <c r="G279" s="38" t="s">
        <v>3044</v>
      </c>
      <c r="H279" s="437"/>
    </row>
    <row r="280" spans="1:8" customFormat="1" ht="66" x14ac:dyDescent="0.3">
      <c r="A280" s="437"/>
      <c r="B280" s="1039" t="s">
        <v>2764</v>
      </c>
      <c r="C280" s="1042" t="s">
        <v>4103</v>
      </c>
      <c r="D280" s="96">
        <f t="shared" ref="D280:D292" si="9">IF(E280="","",IFERROR(ROUND(E280*PenaltyUnit,0), "N/A"))</f>
        <v>611</v>
      </c>
      <c r="E280" s="1151">
        <v>3</v>
      </c>
      <c r="F280" s="1056" t="str">
        <f t="shared" si="7"/>
        <v>As above</v>
      </c>
      <c r="G280" s="1057" t="s">
        <v>2958</v>
      </c>
      <c r="H280" s="437"/>
    </row>
    <row r="281" spans="1:8" customFormat="1" ht="66" x14ac:dyDescent="0.3">
      <c r="A281" s="437"/>
      <c r="B281" s="1039" t="s">
        <v>2764</v>
      </c>
      <c r="C281" s="1042" t="s">
        <v>3287</v>
      </c>
      <c r="D281" s="96">
        <f t="shared" si="9"/>
        <v>611</v>
      </c>
      <c r="E281" s="1151">
        <v>3</v>
      </c>
      <c r="F281" s="1058" t="str">
        <f t="shared" si="7"/>
        <v>As above</v>
      </c>
      <c r="G281" s="1059" t="s">
        <v>2958</v>
      </c>
      <c r="H281" s="437"/>
    </row>
    <row r="282" spans="1:8" customFormat="1" ht="55.8" customHeight="1" x14ac:dyDescent="0.3">
      <c r="A282" s="437"/>
      <c r="B282" s="1039" t="s">
        <v>2764</v>
      </c>
      <c r="C282" s="1042" t="s">
        <v>3810</v>
      </c>
      <c r="D282" s="96">
        <f t="shared" si="9"/>
        <v>611</v>
      </c>
      <c r="E282" s="1151">
        <v>3</v>
      </c>
      <c r="F282" s="1058" t="str">
        <f t="shared" si="7"/>
        <v>As above</v>
      </c>
      <c r="G282" s="1059" t="s">
        <v>2958</v>
      </c>
      <c r="H282" s="437"/>
    </row>
    <row r="283" spans="1:8" customFormat="1" ht="39.6" x14ac:dyDescent="0.3">
      <c r="A283" s="437"/>
      <c r="B283" s="1039" t="s">
        <v>2764</v>
      </c>
      <c r="C283" s="1042" t="s">
        <v>3811</v>
      </c>
      <c r="D283" s="96">
        <f t="shared" si="9"/>
        <v>611</v>
      </c>
      <c r="E283" s="1151">
        <v>3</v>
      </c>
      <c r="F283" s="1058" t="str">
        <f t="shared" si="7"/>
        <v>As above</v>
      </c>
      <c r="G283" s="1059" t="s">
        <v>2958</v>
      </c>
      <c r="H283" s="437"/>
    </row>
    <row r="284" spans="1:8" customFormat="1" ht="39.6" x14ac:dyDescent="0.3">
      <c r="A284" s="437"/>
      <c r="B284" s="1039" t="s">
        <v>2764</v>
      </c>
      <c r="C284" s="1042" t="s">
        <v>3541</v>
      </c>
      <c r="D284" s="96">
        <f t="shared" si="9"/>
        <v>509</v>
      </c>
      <c r="E284" s="1043">
        <v>2.5</v>
      </c>
      <c r="F284" s="1058" t="str">
        <f t="shared" si="7"/>
        <v>As above</v>
      </c>
      <c r="G284" s="1059" t="s">
        <v>2958</v>
      </c>
      <c r="H284" s="437"/>
    </row>
    <row r="285" spans="1:8" customFormat="1" ht="39.6" x14ac:dyDescent="0.3">
      <c r="A285" s="437"/>
      <c r="B285" s="1039" t="s">
        <v>2764</v>
      </c>
      <c r="C285" s="1042" t="s">
        <v>3812</v>
      </c>
      <c r="D285" s="96">
        <f t="shared" si="9"/>
        <v>865</v>
      </c>
      <c r="E285" s="1043">
        <v>4.25</v>
      </c>
      <c r="F285" s="1058" t="str">
        <f t="shared" si="7"/>
        <v>As above</v>
      </c>
      <c r="G285" s="1059" t="s">
        <v>2958</v>
      </c>
      <c r="H285" s="437"/>
    </row>
    <row r="286" spans="1:8" customFormat="1" ht="39.6" x14ac:dyDescent="0.3">
      <c r="A286" s="437"/>
      <c r="B286" s="1039" t="s">
        <v>2764</v>
      </c>
      <c r="C286" s="1042" t="s">
        <v>3813</v>
      </c>
      <c r="D286" s="96">
        <f t="shared" si="9"/>
        <v>865</v>
      </c>
      <c r="E286" s="1043">
        <v>4.25</v>
      </c>
      <c r="F286" s="1058" t="str">
        <f t="shared" si="7"/>
        <v>As above</v>
      </c>
      <c r="G286" s="1059" t="s">
        <v>2958</v>
      </c>
      <c r="H286" s="437"/>
    </row>
    <row r="287" spans="1:8" customFormat="1" ht="39.6" x14ac:dyDescent="0.3">
      <c r="A287" s="437"/>
      <c r="B287" s="1039" t="s">
        <v>2764</v>
      </c>
      <c r="C287" s="1042" t="s">
        <v>3814</v>
      </c>
      <c r="D287" s="96">
        <f t="shared" si="9"/>
        <v>865</v>
      </c>
      <c r="E287" s="1043">
        <v>4.25</v>
      </c>
      <c r="F287" s="1058" t="str">
        <f t="shared" si="7"/>
        <v>As above</v>
      </c>
      <c r="G287" s="1059" t="s">
        <v>2958</v>
      </c>
      <c r="H287" s="437"/>
    </row>
    <row r="288" spans="1:8" customFormat="1" ht="39.6" x14ac:dyDescent="0.3">
      <c r="A288" s="437"/>
      <c r="B288" s="1039" t="s">
        <v>2764</v>
      </c>
      <c r="C288" s="1042" t="s">
        <v>3815</v>
      </c>
      <c r="D288" s="96">
        <f t="shared" si="9"/>
        <v>865</v>
      </c>
      <c r="E288" s="1043">
        <v>4.25</v>
      </c>
      <c r="F288" s="1056" t="str">
        <f t="shared" ref="F288:F355" si="10">IF(G288="","",IFERROR(ROUND(G288*PenaltyUnit,0), G288))</f>
        <v>As above</v>
      </c>
      <c r="G288" s="1057" t="s">
        <v>2958</v>
      </c>
      <c r="H288" s="437"/>
    </row>
    <row r="289" spans="1:8" customFormat="1" ht="39.6" x14ac:dyDescent="0.3">
      <c r="A289" s="437"/>
      <c r="B289" s="1039" t="s">
        <v>2764</v>
      </c>
      <c r="C289" s="1040" t="s">
        <v>3816</v>
      </c>
      <c r="D289" s="96">
        <f t="shared" si="9"/>
        <v>865</v>
      </c>
      <c r="E289" s="1046">
        <v>4.25</v>
      </c>
      <c r="F289" s="1056" t="str">
        <f t="shared" si="10"/>
        <v>As above</v>
      </c>
      <c r="G289" s="1059" t="s">
        <v>2958</v>
      </c>
      <c r="H289" s="437"/>
    </row>
    <row r="290" spans="1:8" customFormat="1" ht="26.4" x14ac:dyDescent="0.3">
      <c r="A290" s="437"/>
      <c r="B290" s="1055" t="s">
        <v>2959</v>
      </c>
      <c r="C290" s="1048" t="s">
        <v>3035</v>
      </c>
      <c r="D290" s="1060"/>
      <c r="E290" s="1061"/>
      <c r="F290" s="708" t="str">
        <f t="shared" si="10"/>
        <v/>
      </c>
      <c r="G290" s="710"/>
      <c r="H290" s="437"/>
    </row>
    <row r="291" spans="1:8" customFormat="1" x14ac:dyDescent="0.3">
      <c r="A291" s="437"/>
      <c r="B291" s="1050" t="s">
        <v>2960</v>
      </c>
      <c r="C291" s="1062" t="s">
        <v>2943</v>
      </c>
      <c r="D291" s="1157" t="str">
        <f t="shared" si="9"/>
        <v>N/A</v>
      </c>
      <c r="E291" s="1157" t="s">
        <v>62</v>
      </c>
      <c r="F291" s="96">
        <f t="shared" si="10"/>
        <v>2442</v>
      </c>
      <c r="G291" s="1146">
        <v>12</v>
      </c>
      <c r="H291" s="437"/>
    </row>
    <row r="292" spans="1:8" customFormat="1" x14ac:dyDescent="0.3">
      <c r="A292" s="437"/>
      <c r="B292" s="1050" t="s">
        <v>2961</v>
      </c>
      <c r="C292" s="1062" t="s">
        <v>2945</v>
      </c>
      <c r="D292" s="1159" t="str">
        <f t="shared" si="9"/>
        <v>N/A</v>
      </c>
      <c r="E292" s="1159" t="s">
        <v>62</v>
      </c>
      <c r="F292" s="96">
        <f t="shared" si="10"/>
        <v>24421</v>
      </c>
      <c r="G292" s="1146">
        <v>120</v>
      </c>
      <c r="H292" s="437"/>
    </row>
    <row r="293" spans="1:8" customFormat="1" ht="39.6" x14ac:dyDescent="0.3">
      <c r="A293" s="437"/>
      <c r="B293" s="1050"/>
      <c r="C293" s="1062"/>
      <c r="D293" s="133"/>
      <c r="E293" s="1159"/>
      <c r="F293" s="97"/>
      <c r="G293" s="146" t="s">
        <v>3043</v>
      </c>
      <c r="H293" s="437"/>
    </row>
    <row r="294" spans="1:8" customFormat="1" x14ac:dyDescent="0.3">
      <c r="A294" s="437"/>
      <c r="B294" s="1050" t="s">
        <v>2962</v>
      </c>
      <c r="C294" s="1062" t="s">
        <v>2947</v>
      </c>
      <c r="D294" s="1159" t="str">
        <f>IF(E294="","",IFERROR(ROUND(E294*PenaltyUnit,0), "N/A"))</f>
        <v>N/A</v>
      </c>
      <c r="E294" s="1159" t="s">
        <v>62</v>
      </c>
      <c r="F294" s="96">
        <f t="shared" si="10"/>
        <v>36632</v>
      </c>
      <c r="G294" s="1146">
        <v>180</v>
      </c>
      <c r="H294" s="437"/>
    </row>
    <row r="295" spans="1:8" customFormat="1" ht="39.6" x14ac:dyDescent="0.3">
      <c r="A295" s="437"/>
      <c r="B295" s="1063"/>
      <c r="C295" s="1064"/>
      <c r="D295" s="719"/>
      <c r="E295" s="1160"/>
      <c r="F295" s="716"/>
      <c r="G295" s="717" t="s">
        <v>3044</v>
      </c>
      <c r="H295" s="437"/>
    </row>
    <row r="296" spans="1:8" customFormat="1" ht="39.6" x14ac:dyDescent="0.3">
      <c r="A296" s="437"/>
      <c r="B296" s="1065" t="s">
        <v>2963</v>
      </c>
      <c r="C296" s="1065" t="s">
        <v>2964</v>
      </c>
      <c r="D296" s="96">
        <f t="shared" ref="D296:D302" si="11">IF(E296="","",IFERROR(ROUND(E296*PenaltyUnit,0), "N/A"))</f>
        <v>611</v>
      </c>
      <c r="E296" s="1066">
        <v>3</v>
      </c>
      <c r="F296" s="718" t="str">
        <f t="shared" si="10"/>
        <v/>
      </c>
      <c r="G296" s="146"/>
      <c r="H296" s="437"/>
    </row>
    <row r="297" spans="1:8" customFormat="1" x14ac:dyDescent="0.3">
      <c r="A297" s="437"/>
      <c r="B297" s="1050" t="s">
        <v>2965</v>
      </c>
      <c r="C297" s="1050" t="s">
        <v>2943</v>
      </c>
      <c r="D297" s="1157" t="str">
        <f t="shared" si="11"/>
        <v>N/A</v>
      </c>
      <c r="E297" s="1157" t="s">
        <v>62</v>
      </c>
      <c r="F297" s="96">
        <f t="shared" si="10"/>
        <v>2442</v>
      </c>
      <c r="G297" s="1146">
        <v>12</v>
      </c>
      <c r="H297" s="437"/>
    </row>
    <row r="298" spans="1:8" customFormat="1" x14ac:dyDescent="0.3">
      <c r="A298" s="437"/>
      <c r="B298" s="1050" t="s">
        <v>2966</v>
      </c>
      <c r="C298" s="1050" t="s">
        <v>2945</v>
      </c>
      <c r="D298" s="1159" t="str">
        <f t="shared" si="11"/>
        <v>N/A</v>
      </c>
      <c r="E298" s="1159" t="s">
        <v>62</v>
      </c>
      <c r="F298" s="96">
        <f t="shared" si="10"/>
        <v>12211</v>
      </c>
      <c r="G298" s="1146">
        <v>60</v>
      </c>
      <c r="H298" s="437"/>
    </row>
    <row r="299" spans="1:8" customFormat="1" x14ac:dyDescent="0.3">
      <c r="A299" s="437"/>
      <c r="B299" s="1050" t="s">
        <v>2967</v>
      </c>
      <c r="C299" s="1053" t="s">
        <v>2947</v>
      </c>
      <c r="D299" s="1158" t="str">
        <f t="shared" si="11"/>
        <v>N/A</v>
      </c>
      <c r="E299" s="1158" t="s">
        <v>62</v>
      </c>
      <c r="F299" s="96">
        <f t="shared" si="10"/>
        <v>24421</v>
      </c>
      <c r="G299" s="1146">
        <v>120</v>
      </c>
      <c r="H299" s="437"/>
    </row>
    <row r="300" spans="1:8" customFormat="1" ht="26.4" x14ac:dyDescent="0.3">
      <c r="A300" s="437"/>
      <c r="B300" s="1055" t="s">
        <v>2766</v>
      </c>
      <c r="C300" s="1048" t="s">
        <v>2968</v>
      </c>
      <c r="D300" s="1060"/>
      <c r="E300" s="1061"/>
      <c r="F300" s="96" t="str">
        <f t="shared" si="10"/>
        <v/>
      </c>
      <c r="G300" s="725"/>
      <c r="H300" s="437"/>
    </row>
    <row r="301" spans="1:8" customFormat="1" x14ac:dyDescent="0.3">
      <c r="A301" s="437"/>
      <c r="B301" s="1050" t="s">
        <v>2960</v>
      </c>
      <c r="C301" s="1062" t="s">
        <v>2943</v>
      </c>
      <c r="D301" s="1157" t="str">
        <f t="shared" si="11"/>
        <v>N/A</v>
      </c>
      <c r="E301" s="1157" t="s">
        <v>62</v>
      </c>
      <c r="F301" s="96">
        <f>IF(G301="","",IFERROR(ROUND(G301*PenaltyUnit,0), G301))</f>
        <v>2442</v>
      </c>
      <c r="G301" s="1146">
        <v>12</v>
      </c>
      <c r="H301" s="437"/>
    </row>
    <row r="302" spans="1:8" customFormat="1" x14ac:dyDescent="0.3">
      <c r="A302" s="437"/>
      <c r="B302" s="1050" t="s">
        <v>2961</v>
      </c>
      <c r="C302" s="1050" t="s">
        <v>2945</v>
      </c>
      <c r="D302" s="1159" t="str">
        <f t="shared" si="11"/>
        <v>N/A</v>
      </c>
      <c r="E302" s="1159" t="s">
        <v>62</v>
      </c>
      <c r="F302" s="96">
        <f>IF(G302="","",IFERROR(ROUND(G302*PenaltyUnit,0), G302))</f>
        <v>24421</v>
      </c>
      <c r="G302" s="1147">
        <v>120</v>
      </c>
      <c r="H302" s="437"/>
    </row>
    <row r="303" spans="1:8" customFormat="1" ht="39.6" x14ac:dyDescent="0.3">
      <c r="A303" s="437"/>
      <c r="B303" s="1050"/>
      <c r="C303" s="1050"/>
      <c r="D303" s="13"/>
      <c r="E303" s="1159"/>
      <c r="F303" s="64"/>
      <c r="G303" s="713" t="s">
        <v>3043</v>
      </c>
      <c r="H303" s="437"/>
    </row>
    <row r="304" spans="1:8" customFormat="1" x14ac:dyDescent="0.3">
      <c r="A304" s="437"/>
      <c r="B304" s="1050" t="s">
        <v>2962</v>
      </c>
      <c r="C304" s="1062" t="s">
        <v>2947</v>
      </c>
      <c r="D304" s="1159" t="str">
        <f>IF(E304="","",IFERROR(ROUND(E304*PenaltyUnit,0), "N/A"))</f>
        <v>N/A</v>
      </c>
      <c r="E304" s="1159" t="s">
        <v>62</v>
      </c>
      <c r="F304" s="96">
        <f>IF(G304="","",IFERROR(ROUND(G304*PenaltyUnit,0), G304))</f>
        <v>36632</v>
      </c>
      <c r="G304" s="1146">
        <v>180</v>
      </c>
      <c r="H304" s="437"/>
    </row>
    <row r="305" spans="1:8" customFormat="1" ht="39.6" x14ac:dyDescent="0.3">
      <c r="A305" s="437"/>
      <c r="B305" s="1067"/>
      <c r="C305" s="1068"/>
      <c r="D305" s="712"/>
      <c r="E305" s="1158"/>
      <c r="F305" s="714"/>
      <c r="G305" s="715" t="s">
        <v>3044</v>
      </c>
      <c r="H305" s="437"/>
    </row>
    <row r="306" spans="1:8" customFormat="1" ht="39.6" x14ac:dyDescent="0.3">
      <c r="A306" s="437"/>
      <c r="B306" s="1055" t="s">
        <v>2969</v>
      </c>
      <c r="C306" s="1048" t="s">
        <v>3036</v>
      </c>
      <c r="D306" s="1060"/>
      <c r="E306" s="1061"/>
      <c r="F306" s="708" t="str">
        <f t="shared" si="10"/>
        <v/>
      </c>
      <c r="G306" s="710"/>
      <c r="H306" s="437"/>
    </row>
    <row r="307" spans="1:8" customFormat="1" x14ac:dyDescent="0.3">
      <c r="A307" s="437"/>
      <c r="B307" s="1050" t="s">
        <v>2960</v>
      </c>
      <c r="C307" s="1062" t="s">
        <v>2943</v>
      </c>
      <c r="D307" s="1157" t="str">
        <f>IF(E307="","",IFERROR(ROUND(E307*PenaltyUnit,0), "N/A"))</f>
        <v>N/A</v>
      </c>
      <c r="E307" s="1157" t="s">
        <v>62</v>
      </c>
      <c r="F307" s="96">
        <f>IF(G307="","",IFERROR(ROUND(G307*PenaltyUnit,0), G307))</f>
        <v>2442</v>
      </c>
      <c r="G307" s="1146">
        <v>12</v>
      </c>
      <c r="H307" s="437"/>
    </row>
    <row r="308" spans="1:8" customFormat="1" x14ac:dyDescent="0.3">
      <c r="A308" s="437"/>
      <c r="B308" s="1050" t="s">
        <v>2961</v>
      </c>
      <c r="C308" s="1062" t="s">
        <v>2945</v>
      </c>
      <c r="D308" s="1159" t="str">
        <f>IF(E308="","",IFERROR(ROUND(E308*PenaltyUnit,0), "N/A"))</f>
        <v>N/A</v>
      </c>
      <c r="E308" s="1159" t="s">
        <v>62</v>
      </c>
      <c r="F308" s="96">
        <f>IF(G308="","",IFERROR(ROUND(G308*PenaltyUnit,0), G308))</f>
        <v>24421</v>
      </c>
      <c r="G308" s="1147">
        <v>120</v>
      </c>
      <c r="H308" s="437"/>
    </row>
    <row r="309" spans="1:8" customFormat="1" ht="39.6" x14ac:dyDescent="0.3">
      <c r="A309" s="437"/>
      <c r="B309" s="1050"/>
      <c r="C309" s="1062"/>
      <c r="D309" s="13"/>
      <c r="E309" s="1159"/>
      <c r="F309" s="64"/>
      <c r="G309" s="713" t="s">
        <v>3043</v>
      </c>
      <c r="H309" s="437"/>
    </row>
    <row r="310" spans="1:8" customFormat="1" x14ac:dyDescent="0.3">
      <c r="A310" s="437"/>
      <c r="B310" s="1050" t="s">
        <v>2962</v>
      </c>
      <c r="C310" s="1062" t="s">
        <v>2947</v>
      </c>
      <c r="D310" s="1159" t="str">
        <f>IF(E310="","",IFERROR(ROUND(E310*PenaltyUnit,0), "N/A"))</f>
        <v>N/A</v>
      </c>
      <c r="E310" s="1159" t="s">
        <v>62</v>
      </c>
      <c r="F310" s="96">
        <f>IF(G310="","",IFERROR(ROUND(G310*PenaltyUnit,0), G310))</f>
        <v>36632</v>
      </c>
      <c r="G310" s="1146">
        <v>180</v>
      </c>
      <c r="H310" s="437"/>
    </row>
    <row r="311" spans="1:8" customFormat="1" ht="39.6" x14ac:dyDescent="0.3">
      <c r="A311" s="437"/>
      <c r="B311" s="1069"/>
      <c r="C311" s="1068"/>
      <c r="D311" s="712"/>
      <c r="E311" s="1158"/>
      <c r="F311" s="714"/>
      <c r="G311" s="715" t="s">
        <v>3044</v>
      </c>
      <c r="H311" s="437"/>
    </row>
    <row r="312" spans="1:8" customFormat="1" ht="26.4" x14ac:dyDescent="0.3">
      <c r="A312" s="437"/>
      <c r="B312" s="1055" t="s">
        <v>2970</v>
      </c>
      <c r="C312" s="1048" t="s">
        <v>2971</v>
      </c>
      <c r="D312" s="1060"/>
      <c r="E312" s="1061"/>
      <c r="F312" s="708" t="str">
        <f t="shared" si="10"/>
        <v/>
      </c>
      <c r="G312" s="710"/>
      <c r="H312" s="437"/>
    </row>
    <row r="313" spans="1:8" customFormat="1" x14ac:dyDescent="0.3">
      <c r="A313" s="437"/>
      <c r="B313" s="1050" t="s">
        <v>2960</v>
      </c>
      <c r="C313" s="1062" t="s">
        <v>2943</v>
      </c>
      <c r="D313" s="1157" t="str">
        <f>IF(E313="","",IFERROR(ROUND(E313*PenaltyUnit,0), "N/A"))</f>
        <v>N/A</v>
      </c>
      <c r="E313" s="1157" t="s">
        <v>62</v>
      </c>
      <c r="F313" s="96">
        <f>IF(G313="","",IFERROR(ROUND(G313*PenaltyUnit,0), G313))</f>
        <v>2442</v>
      </c>
      <c r="G313" s="1146">
        <v>12</v>
      </c>
      <c r="H313" s="437"/>
    </row>
    <row r="314" spans="1:8" customFormat="1" x14ac:dyDescent="0.3">
      <c r="A314" s="437"/>
      <c r="B314" s="1050" t="s">
        <v>2961</v>
      </c>
      <c r="C314" s="1062" t="s">
        <v>2945</v>
      </c>
      <c r="D314" s="1159" t="str">
        <f>IF(E314="","",IFERROR(ROUND(E314*PenaltyUnit,0), "N/A"))</f>
        <v>N/A</v>
      </c>
      <c r="E314" s="1159" t="s">
        <v>62</v>
      </c>
      <c r="F314" s="96">
        <f>IF(G314="","",IFERROR(ROUND(G314*PenaltyUnit,0), G314))</f>
        <v>24421</v>
      </c>
      <c r="G314" s="1147">
        <v>120</v>
      </c>
      <c r="H314" s="437"/>
    </row>
    <row r="315" spans="1:8" customFormat="1" ht="39.6" x14ac:dyDescent="0.3">
      <c r="A315" s="437"/>
      <c r="B315" s="1050"/>
      <c r="C315" s="1062"/>
      <c r="D315" s="13"/>
      <c r="E315" s="1159"/>
      <c r="F315" s="64"/>
      <c r="G315" s="713" t="s">
        <v>3043</v>
      </c>
      <c r="H315" s="437"/>
    </row>
    <row r="316" spans="1:8" customFormat="1" x14ac:dyDescent="0.3">
      <c r="A316" s="437"/>
      <c r="B316" s="1050" t="s">
        <v>2962</v>
      </c>
      <c r="C316" s="1062" t="s">
        <v>2947</v>
      </c>
      <c r="D316" s="1159" t="str">
        <f>IF(E316="","",IFERROR(ROUND(E316*PenaltyUnit,0), "N/A"))</f>
        <v>N/A</v>
      </c>
      <c r="E316" s="1159" t="s">
        <v>62</v>
      </c>
      <c r="F316" s="96">
        <f>IF(G316="","",IFERROR(ROUND(G316*PenaltyUnit,0), G316))</f>
        <v>36632</v>
      </c>
      <c r="G316" s="1146">
        <v>180</v>
      </c>
      <c r="H316" s="437"/>
    </row>
    <row r="317" spans="1:8" customFormat="1" ht="39.6" x14ac:dyDescent="0.3">
      <c r="A317" s="437"/>
      <c r="B317" s="1069"/>
      <c r="C317" s="1068"/>
      <c r="D317" s="712"/>
      <c r="E317" s="1158"/>
      <c r="F317" s="714"/>
      <c r="G317" s="715" t="s">
        <v>3044</v>
      </c>
      <c r="H317" s="437"/>
    </row>
    <row r="318" spans="1:8" customFormat="1" ht="26.4" x14ac:dyDescent="0.3">
      <c r="A318" s="437"/>
      <c r="B318" s="1055" t="s">
        <v>2972</v>
      </c>
      <c r="C318" s="1048" t="s">
        <v>2973</v>
      </c>
      <c r="D318" s="1060"/>
      <c r="E318" s="1061"/>
      <c r="F318" s="708" t="str">
        <f t="shared" si="10"/>
        <v/>
      </c>
      <c r="G318" s="710"/>
      <c r="H318" s="437"/>
    </row>
    <row r="319" spans="1:8" customFormat="1" x14ac:dyDescent="0.3">
      <c r="A319" s="437"/>
      <c r="B319" s="1050" t="s">
        <v>2960</v>
      </c>
      <c r="C319" s="1050" t="s">
        <v>2943</v>
      </c>
      <c r="D319" s="1157" t="str">
        <f>IF(E319="","",IFERROR(ROUND(E319*PenaltyUnit,0), "N/A"))</f>
        <v>N/A</v>
      </c>
      <c r="E319" s="1157" t="s">
        <v>62</v>
      </c>
      <c r="F319" s="96">
        <f>IF(G319="","",IFERROR(ROUND(G319*PenaltyUnit,0), G319))</f>
        <v>2442</v>
      </c>
      <c r="G319" s="1146">
        <v>12</v>
      </c>
      <c r="H319" s="437"/>
    </row>
    <row r="320" spans="1:8" customFormat="1" x14ac:dyDescent="0.3">
      <c r="A320" s="437"/>
      <c r="B320" s="1070" t="s">
        <v>2961</v>
      </c>
      <c r="C320" s="1050" t="s">
        <v>2945</v>
      </c>
      <c r="D320" s="1159" t="str">
        <f>IF(E320="","",IFERROR(ROUND(E320*PenaltyUnit,0), "N/A"))</f>
        <v>N/A</v>
      </c>
      <c r="E320" s="1159" t="s">
        <v>62</v>
      </c>
      <c r="F320" s="96">
        <f>IF(G320="","",IFERROR(ROUND(G320*PenaltyUnit,0), G320))</f>
        <v>24421</v>
      </c>
      <c r="G320" s="1147">
        <v>120</v>
      </c>
      <c r="H320" s="437"/>
    </row>
    <row r="321" spans="1:8" customFormat="1" ht="39.6" x14ac:dyDescent="0.3">
      <c r="A321" s="437"/>
      <c r="B321" s="1071"/>
      <c r="C321" s="1050"/>
      <c r="D321" s="13"/>
      <c r="E321" s="1159"/>
      <c r="F321" s="64"/>
      <c r="G321" s="713" t="s">
        <v>3043</v>
      </c>
      <c r="H321" s="437"/>
    </row>
    <row r="322" spans="1:8" customFormat="1" x14ac:dyDescent="0.3">
      <c r="A322" s="437"/>
      <c r="B322" s="1070" t="s">
        <v>2962</v>
      </c>
      <c r="C322" s="1050" t="s">
        <v>2947</v>
      </c>
      <c r="D322" s="1159" t="str">
        <f>IF(E322="","",IFERROR(ROUND(E322*PenaltyUnit,0), "N/A"))</f>
        <v>N/A</v>
      </c>
      <c r="E322" s="1159" t="s">
        <v>62</v>
      </c>
      <c r="F322" s="96">
        <f>IF(G322="","",IFERROR(ROUND(G322*PenaltyUnit,0), G322))</f>
        <v>36632</v>
      </c>
      <c r="G322" s="1146">
        <v>180</v>
      </c>
      <c r="H322" s="437"/>
    </row>
    <row r="323" spans="1:8" customFormat="1" ht="39.6" x14ac:dyDescent="0.3">
      <c r="A323" s="437"/>
      <c r="B323" s="1072"/>
      <c r="C323" s="1073"/>
      <c r="D323" s="1159"/>
      <c r="E323" s="1158"/>
      <c r="F323" s="714"/>
      <c r="G323" s="715" t="s">
        <v>3044</v>
      </c>
      <c r="H323" s="437"/>
    </row>
    <row r="324" spans="1:8" customFormat="1" ht="92.4" x14ac:dyDescent="0.3">
      <c r="A324" s="437"/>
      <c r="B324" s="1074" t="s">
        <v>2974</v>
      </c>
      <c r="C324" s="1048" t="s">
        <v>3686</v>
      </c>
      <c r="D324" s="1060"/>
      <c r="E324" s="1061"/>
      <c r="F324" s="708" t="str">
        <f t="shared" si="10"/>
        <v/>
      </c>
      <c r="G324" s="710"/>
      <c r="H324" s="437"/>
    </row>
    <row r="325" spans="1:8" customFormat="1" x14ac:dyDescent="0.3">
      <c r="A325" s="437"/>
      <c r="B325" s="1075"/>
      <c r="C325" s="1062" t="s">
        <v>2943</v>
      </c>
      <c r="D325" s="1157" t="str">
        <f t="shared" ref="D325:D332" si="12">IF(E325="","",IFERROR(ROUND(E325*PenaltyUnit,0), "N/A"))</f>
        <v>N/A</v>
      </c>
      <c r="E325" s="1157" t="s">
        <v>62</v>
      </c>
      <c r="F325" s="96">
        <f t="shared" si="10"/>
        <v>4070</v>
      </c>
      <c r="G325" s="1146">
        <v>20</v>
      </c>
      <c r="H325" s="437"/>
    </row>
    <row r="326" spans="1:8" customFormat="1" x14ac:dyDescent="0.3">
      <c r="A326" s="437"/>
      <c r="B326" s="1076"/>
      <c r="C326" s="1062" t="s">
        <v>2975</v>
      </c>
      <c r="D326" s="1159" t="str">
        <f t="shared" si="12"/>
        <v>N/A</v>
      </c>
      <c r="E326" s="1159" t="s">
        <v>62</v>
      </c>
      <c r="F326" s="96">
        <f t="shared" si="10"/>
        <v>12211</v>
      </c>
      <c r="G326" s="1146">
        <v>60</v>
      </c>
      <c r="H326" s="437"/>
    </row>
    <row r="327" spans="1:8" customFormat="1" x14ac:dyDescent="0.3">
      <c r="A327" s="437"/>
      <c r="B327" s="1076"/>
      <c r="C327" s="1062" t="s">
        <v>2976</v>
      </c>
      <c r="D327" s="1159" t="str">
        <f t="shared" si="12"/>
        <v>N/A</v>
      </c>
      <c r="E327" s="1159" t="s">
        <v>62</v>
      </c>
      <c r="F327" s="96">
        <f t="shared" si="10"/>
        <v>24421</v>
      </c>
      <c r="G327" s="1146">
        <v>120</v>
      </c>
      <c r="H327" s="437"/>
    </row>
    <row r="328" spans="1:8" customFormat="1" x14ac:dyDescent="0.3">
      <c r="A328" s="437"/>
      <c r="B328" s="1076"/>
      <c r="C328" s="1062" t="s">
        <v>2977</v>
      </c>
      <c r="D328" s="1159" t="str">
        <f t="shared" si="12"/>
        <v>N/A</v>
      </c>
      <c r="E328" s="1159" t="s">
        <v>62</v>
      </c>
      <c r="F328" s="96">
        <f t="shared" si="10"/>
        <v>24421</v>
      </c>
      <c r="G328" s="1146">
        <v>120</v>
      </c>
      <c r="H328" s="437"/>
    </row>
    <row r="329" spans="1:8" customFormat="1" x14ac:dyDescent="0.3">
      <c r="A329" s="437"/>
      <c r="B329" s="1077"/>
      <c r="C329" s="1078" t="s">
        <v>2978</v>
      </c>
      <c r="D329" s="1158" t="str">
        <f t="shared" si="12"/>
        <v>N/A</v>
      </c>
      <c r="E329" s="1158" t="s">
        <v>62</v>
      </c>
      <c r="F329" s="96">
        <f t="shared" si="10"/>
        <v>36632</v>
      </c>
      <c r="G329" s="1146">
        <v>180</v>
      </c>
      <c r="H329" s="437"/>
    </row>
    <row r="330" spans="1:8" customFormat="1" ht="26.4" x14ac:dyDescent="0.3">
      <c r="A330" s="437"/>
      <c r="B330" s="1055" t="s">
        <v>2979</v>
      </c>
      <c r="C330" s="1048" t="s">
        <v>2980</v>
      </c>
      <c r="D330" s="1060"/>
      <c r="E330" s="1061"/>
      <c r="F330" s="708" t="str">
        <f t="shared" si="10"/>
        <v/>
      </c>
      <c r="G330" s="710"/>
      <c r="H330" s="437"/>
    </row>
    <row r="331" spans="1:8" customFormat="1" x14ac:dyDescent="0.3">
      <c r="A331" s="437"/>
      <c r="B331" s="1050" t="s">
        <v>2960</v>
      </c>
      <c r="C331" s="1062" t="s">
        <v>2943</v>
      </c>
      <c r="D331" s="1157" t="str">
        <f t="shared" si="12"/>
        <v>N/A</v>
      </c>
      <c r="E331" s="1157" t="s">
        <v>62</v>
      </c>
      <c r="F331" s="96">
        <f>IF(G331="","",IFERROR(ROUND(G331*PenaltyUnit,0), G331))</f>
        <v>2442</v>
      </c>
      <c r="G331" s="1146">
        <v>12</v>
      </c>
      <c r="H331" s="437"/>
    </row>
    <row r="332" spans="1:8" customFormat="1" x14ac:dyDescent="0.3">
      <c r="A332" s="437"/>
      <c r="B332" s="1070" t="s">
        <v>2961</v>
      </c>
      <c r="C332" s="1062" t="s">
        <v>2945</v>
      </c>
      <c r="D332" s="1159" t="str">
        <f t="shared" si="12"/>
        <v>N/A</v>
      </c>
      <c r="E332" s="1159" t="s">
        <v>62</v>
      </c>
      <c r="F332" s="96">
        <f>IF(G332="","",IFERROR(ROUND(G332*PenaltyUnit,0), G332))</f>
        <v>24421</v>
      </c>
      <c r="G332" s="1147">
        <v>120</v>
      </c>
      <c r="H332" s="437"/>
    </row>
    <row r="333" spans="1:8" customFormat="1" ht="39.6" x14ac:dyDescent="0.3">
      <c r="A333" s="437"/>
      <c r="B333" s="1050"/>
      <c r="C333" s="1062"/>
      <c r="D333" s="13"/>
      <c r="E333" s="1159"/>
      <c r="F333" s="64"/>
      <c r="G333" s="713" t="s">
        <v>3043</v>
      </c>
      <c r="H333" s="437"/>
    </row>
    <row r="334" spans="1:8" customFormat="1" x14ac:dyDescent="0.3">
      <c r="A334" s="437"/>
      <c r="B334" s="1050" t="s">
        <v>2962</v>
      </c>
      <c r="C334" s="1062" t="s">
        <v>2947</v>
      </c>
      <c r="D334" s="1159" t="str">
        <f>IF(E334="","",IFERROR(ROUND(E334*PenaltyUnit,0), "N/A"))</f>
        <v>N/A</v>
      </c>
      <c r="E334" s="1159" t="s">
        <v>62</v>
      </c>
      <c r="F334" s="96">
        <f>IF(G334="","",IFERROR(ROUND(G334*PenaltyUnit,0), G334))</f>
        <v>36632</v>
      </c>
      <c r="G334" s="1146">
        <v>180</v>
      </c>
      <c r="H334" s="437"/>
    </row>
    <row r="335" spans="1:8" customFormat="1" ht="39.6" x14ac:dyDescent="0.3">
      <c r="A335" s="437"/>
      <c r="B335" s="1079"/>
      <c r="C335" s="1068"/>
      <c r="D335" s="712"/>
      <c r="E335" s="1158"/>
      <c r="F335" s="714"/>
      <c r="G335" s="715" t="s">
        <v>3044</v>
      </c>
      <c r="H335" s="437"/>
    </row>
    <row r="336" spans="1:8" customFormat="1" ht="39.6" x14ac:dyDescent="0.3">
      <c r="A336" s="437"/>
      <c r="B336" s="1055" t="s">
        <v>2981</v>
      </c>
      <c r="C336" s="1048" t="s">
        <v>2982</v>
      </c>
      <c r="D336" s="1060"/>
      <c r="E336" s="1061"/>
      <c r="F336" s="708" t="str">
        <f t="shared" si="10"/>
        <v/>
      </c>
      <c r="G336" s="710"/>
      <c r="H336" s="437"/>
    </row>
    <row r="337" spans="1:8" customFormat="1" x14ac:dyDescent="0.3">
      <c r="A337" s="437"/>
      <c r="B337" s="1050" t="s">
        <v>2965</v>
      </c>
      <c r="C337" s="1050" t="s">
        <v>2943</v>
      </c>
      <c r="D337" s="1157" t="str">
        <f t="shared" ref="D337:D358" si="13">IF(E337="","",IFERROR(ROUND(E337*PenaltyUnit,0), "N/A"))</f>
        <v>N/A</v>
      </c>
      <c r="E337" s="1157" t="s">
        <v>62</v>
      </c>
      <c r="F337" s="96">
        <f t="shared" si="10"/>
        <v>2442</v>
      </c>
      <c r="G337" s="1146">
        <v>12</v>
      </c>
      <c r="H337" s="437"/>
    </row>
    <row r="338" spans="1:8" customFormat="1" x14ac:dyDescent="0.3">
      <c r="A338" s="437"/>
      <c r="B338" s="1050" t="s">
        <v>2966</v>
      </c>
      <c r="C338" s="1050" t="s">
        <v>2945</v>
      </c>
      <c r="D338" s="1159" t="str">
        <f t="shared" si="13"/>
        <v>N/A</v>
      </c>
      <c r="E338" s="1159" t="s">
        <v>62</v>
      </c>
      <c r="F338" s="96">
        <f t="shared" si="10"/>
        <v>12211</v>
      </c>
      <c r="G338" s="1146">
        <v>60</v>
      </c>
      <c r="H338" s="437"/>
    </row>
    <row r="339" spans="1:8" customFormat="1" x14ac:dyDescent="0.3">
      <c r="A339" s="437"/>
      <c r="B339" s="1050" t="s">
        <v>2967</v>
      </c>
      <c r="C339" s="1053" t="s">
        <v>2947</v>
      </c>
      <c r="D339" s="1158" t="str">
        <f t="shared" si="13"/>
        <v>N/A</v>
      </c>
      <c r="E339" s="1158" t="s">
        <v>62</v>
      </c>
      <c r="F339" s="96">
        <f t="shared" si="10"/>
        <v>24421</v>
      </c>
      <c r="G339" s="1146">
        <v>120</v>
      </c>
      <c r="H339" s="437"/>
    </row>
    <row r="340" spans="1:8" customFormat="1" ht="105.6" x14ac:dyDescent="0.3">
      <c r="A340" s="437"/>
      <c r="B340" s="1074" t="s">
        <v>2983</v>
      </c>
      <c r="C340" s="1048" t="s">
        <v>3685</v>
      </c>
      <c r="D340" s="1060"/>
      <c r="E340" s="1061"/>
      <c r="F340" s="708" t="str">
        <f t="shared" si="10"/>
        <v/>
      </c>
      <c r="G340" s="710"/>
      <c r="H340" s="437"/>
    </row>
    <row r="341" spans="1:8" customFormat="1" x14ac:dyDescent="0.3">
      <c r="A341" s="437"/>
      <c r="B341" s="1076"/>
      <c r="C341" s="1050" t="s">
        <v>2943</v>
      </c>
      <c r="D341" s="1157" t="str">
        <f t="shared" si="13"/>
        <v>N/A</v>
      </c>
      <c r="E341" s="1157" t="s">
        <v>62</v>
      </c>
      <c r="F341" s="96">
        <f t="shared" si="10"/>
        <v>4070</v>
      </c>
      <c r="G341" s="1146">
        <v>20</v>
      </c>
      <c r="H341" s="437"/>
    </row>
    <row r="342" spans="1:8" customFormat="1" x14ac:dyDescent="0.3">
      <c r="A342" s="437"/>
      <c r="B342" s="1076"/>
      <c r="C342" s="1050" t="s">
        <v>2975</v>
      </c>
      <c r="D342" s="1159" t="str">
        <f t="shared" si="13"/>
        <v>N/A</v>
      </c>
      <c r="E342" s="1159" t="s">
        <v>62</v>
      </c>
      <c r="F342" s="96">
        <f t="shared" si="10"/>
        <v>12211</v>
      </c>
      <c r="G342" s="1146">
        <v>60</v>
      </c>
      <c r="H342" s="437"/>
    </row>
    <row r="343" spans="1:8" customFormat="1" x14ac:dyDescent="0.3">
      <c r="A343" s="437"/>
      <c r="B343" s="1076"/>
      <c r="C343" s="1050" t="s">
        <v>2976</v>
      </c>
      <c r="D343" s="1159" t="str">
        <f t="shared" si="13"/>
        <v>N/A</v>
      </c>
      <c r="E343" s="1159" t="s">
        <v>62</v>
      </c>
      <c r="F343" s="96">
        <f t="shared" si="10"/>
        <v>24421</v>
      </c>
      <c r="G343" s="1146">
        <v>120</v>
      </c>
      <c r="H343" s="437"/>
    </row>
    <row r="344" spans="1:8" customFormat="1" x14ac:dyDescent="0.3">
      <c r="A344" s="437"/>
      <c r="B344" s="1076"/>
      <c r="C344" s="1050" t="s">
        <v>2977</v>
      </c>
      <c r="D344" s="1159" t="str">
        <f t="shared" si="13"/>
        <v>N/A</v>
      </c>
      <c r="E344" s="1159" t="s">
        <v>62</v>
      </c>
      <c r="F344" s="96">
        <f t="shared" si="10"/>
        <v>24421</v>
      </c>
      <c r="G344" s="1146">
        <v>120</v>
      </c>
      <c r="H344" s="437"/>
    </row>
    <row r="345" spans="1:8" customFormat="1" x14ac:dyDescent="0.3">
      <c r="A345" s="437"/>
      <c r="B345" s="1077"/>
      <c r="C345" s="1053" t="s">
        <v>2978</v>
      </c>
      <c r="D345" s="1158" t="str">
        <f t="shared" si="13"/>
        <v>N/A</v>
      </c>
      <c r="E345" s="1158" t="s">
        <v>62</v>
      </c>
      <c r="F345" s="96">
        <f t="shared" si="10"/>
        <v>36632</v>
      </c>
      <c r="G345" s="1146">
        <v>180</v>
      </c>
      <c r="H345" s="437"/>
    </row>
    <row r="346" spans="1:8" customFormat="1" ht="92.4" x14ac:dyDescent="0.3">
      <c r="A346" s="437"/>
      <c r="B346" s="1055" t="s">
        <v>2984</v>
      </c>
      <c r="C346" s="1048" t="s">
        <v>3684</v>
      </c>
      <c r="D346" s="1060"/>
      <c r="E346" s="1061"/>
      <c r="F346" s="708" t="str">
        <f t="shared" si="10"/>
        <v/>
      </c>
      <c r="G346" s="710"/>
      <c r="H346" s="437"/>
    </row>
    <row r="347" spans="1:8" customFormat="1" x14ac:dyDescent="0.3">
      <c r="A347" s="437"/>
      <c r="B347" s="1050" t="s">
        <v>2965</v>
      </c>
      <c r="C347" s="1050" t="s">
        <v>2943</v>
      </c>
      <c r="D347" s="1157" t="str">
        <f t="shared" si="13"/>
        <v>N/A</v>
      </c>
      <c r="E347" s="1157" t="s">
        <v>62</v>
      </c>
      <c r="F347" s="96">
        <f t="shared" si="10"/>
        <v>2442</v>
      </c>
      <c r="G347" s="1146">
        <v>12</v>
      </c>
      <c r="H347" s="437"/>
    </row>
    <row r="348" spans="1:8" customFormat="1" x14ac:dyDescent="0.3">
      <c r="A348" s="437"/>
      <c r="B348" s="1050" t="s">
        <v>2966</v>
      </c>
      <c r="C348" s="1050" t="s">
        <v>2945</v>
      </c>
      <c r="D348" s="1159" t="str">
        <f t="shared" si="13"/>
        <v>N/A</v>
      </c>
      <c r="E348" s="1159" t="s">
        <v>62</v>
      </c>
      <c r="F348" s="96">
        <f t="shared" si="10"/>
        <v>12211</v>
      </c>
      <c r="G348" s="1146">
        <v>60</v>
      </c>
      <c r="H348" s="437"/>
    </row>
    <row r="349" spans="1:8" customFormat="1" x14ac:dyDescent="0.3">
      <c r="A349" s="437"/>
      <c r="B349" s="1050" t="s">
        <v>2967</v>
      </c>
      <c r="C349" s="1053" t="s">
        <v>2947</v>
      </c>
      <c r="D349" s="1158" t="str">
        <f t="shared" si="13"/>
        <v>N/A</v>
      </c>
      <c r="E349" s="1158" t="s">
        <v>62</v>
      </c>
      <c r="F349" s="96">
        <f t="shared" si="10"/>
        <v>24421</v>
      </c>
      <c r="G349" s="1146">
        <v>120</v>
      </c>
      <c r="H349" s="437"/>
    </row>
    <row r="350" spans="1:8" customFormat="1" ht="92.4" x14ac:dyDescent="0.3">
      <c r="A350" s="437"/>
      <c r="B350" s="1055" t="s">
        <v>2985</v>
      </c>
      <c r="C350" s="1048" t="s">
        <v>3683</v>
      </c>
      <c r="D350" s="1060"/>
      <c r="E350" s="1061"/>
      <c r="F350" s="708" t="str">
        <f t="shared" si="10"/>
        <v/>
      </c>
      <c r="G350" s="710"/>
      <c r="H350" s="437"/>
    </row>
    <row r="351" spans="1:8" customFormat="1" x14ac:dyDescent="0.3">
      <c r="A351" s="437"/>
      <c r="B351" s="1050" t="s">
        <v>2965</v>
      </c>
      <c r="C351" s="1050" t="s">
        <v>2943</v>
      </c>
      <c r="D351" s="1157" t="str">
        <f t="shared" si="13"/>
        <v>N/A</v>
      </c>
      <c r="E351" s="1051" t="s">
        <v>62</v>
      </c>
      <c r="F351" s="96">
        <f t="shared" si="10"/>
        <v>2442</v>
      </c>
      <c r="G351" s="1146">
        <v>12</v>
      </c>
      <c r="H351" s="437"/>
    </row>
    <row r="352" spans="1:8" customFormat="1" x14ac:dyDescent="0.3">
      <c r="A352" s="437"/>
      <c r="B352" s="1050" t="s">
        <v>2966</v>
      </c>
      <c r="C352" s="1050" t="s">
        <v>2945</v>
      </c>
      <c r="D352" s="1159" t="str">
        <f t="shared" si="13"/>
        <v>N/A</v>
      </c>
      <c r="E352" s="1052" t="s">
        <v>62</v>
      </c>
      <c r="F352" s="96">
        <f t="shared" si="10"/>
        <v>12211</v>
      </c>
      <c r="G352" s="1146">
        <v>60</v>
      </c>
      <c r="H352" s="437"/>
    </row>
    <row r="353" spans="1:8" customFormat="1" x14ac:dyDescent="0.3">
      <c r="A353" s="437"/>
      <c r="B353" s="1050" t="s">
        <v>2967</v>
      </c>
      <c r="C353" s="1053" t="s">
        <v>2947</v>
      </c>
      <c r="D353" s="1159" t="str">
        <f t="shared" si="13"/>
        <v>N/A</v>
      </c>
      <c r="E353" s="1054" t="s">
        <v>62</v>
      </c>
      <c r="F353" s="96">
        <f t="shared" si="10"/>
        <v>24421</v>
      </c>
      <c r="G353" s="1146">
        <v>120</v>
      </c>
      <c r="H353" s="437"/>
    </row>
    <row r="354" spans="1:8" customFormat="1" ht="26.4" x14ac:dyDescent="0.3">
      <c r="A354" s="437"/>
      <c r="B354" s="1055" t="s">
        <v>2986</v>
      </c>
      <c r="C354" s="1080" t="s">
        <v>2987</v>
      </c>
      <c r="D354" s="1157" t="str">
        <f t="shared" si="13"/>
        <v>N/A</v>
      </c>
      <c r="E354" s="1059" t="s">
        <v>62</v>
      </c>
      <c r="F354" s="96">
        <f t="shared" si="10"/>
        <v>1018</v>
      </c>
      <c r="G354" s="1148">
        <v>5</v>
      </c>
      <c r="H354" s="437"/>
    </row>
    <row r="355" spans="1:8" customFormat="1" ht="26.4" x14ac:dyDescent="0.3">
      <c r="A355" s="437"/>
      <c r="B355" s="1055" t="s">
        <v>2988</v>
      </c>
      <c r="C355" s="1080" t="s">
        <v>2989</v>
      </c>
      <c r="D355" s="1157" t="str">
        <f t="shared" si="13"/>
        <v>N/A</v>
      </c>
      <c r="E355" s="1059" t="s">
        <v>62</v>
      </c>
      <c r="F355" s="96">
        <f t="shared" si="10"/>
        <v>2442</v>
      </c>
      <c r="G355" s="1148">
        <v>12</v>
      </c>
      <c r="H355" s="437"/>
    </row>
    <row r="356" spans="1:8" customFormat="1" ht="92.4" x14ac:dyDescent="0.3">
      <c r="A356" s="437"/>
      <c r="B356" s="1074" t="s">
        <v>2990</v>
      </c>
      <c r="C356" s="1048" t="s">
        <v>3817</v>
      </c>
      <c r="D356" s="1060"/>
      <c r="E356" s="1061"/>
      <c r="F356" s="709"/>
      <c r="G356" s="710"/>
      <c r="H356" s="437"/>
    </row>
    <row r="357" spans="1:8" customFormat="1" x14ac:dyDescent="0.3">
      <c r="A357" s="437"/>
      <c r="B357" s="1076"/>
      <c r="C357" s="1050" t="s">
        <v>2943</v>
      </c>
      <c r="D357" s="1157" t="str">
        <f t="shared" si="13"/>
        <v>N/A</v>
      </c>
      <c r="E357" s="1157" t="s">
        <v>62</v>
      </c>
      <c r="F357" s="96">
        <f t="shared" ref="F357:F368" si="14">IF(G357="","",IFERROR(ROUND(G357*PenaltyUnit,0), G357))</f>
        <v>2442</v>
      </c>
      <c r="G357" s="1146">
        <v>12</v>
      </c>
      <c r="H357" s="437"/>
    </row>
    <row r="358" spans="1:8" customFormat="1" x14ac:dyDescent="0.3">
      <c r="A358" s="437"/>
      <c r="B358" s="1076"/>
      <c r="C358" s="1050" t="s">
        <v>2947</v>
      </c>
      <c r="D358" s="1159" t="str">
        <f t="shared" si="13"/>
        <v>N/A</v>
      </c>
      <c r="E358" s="1159" t="s">
        <v>62</v>
      </c>
      <c r="F358" s="96">
        <f t="shared" si="14"/>
        <v>5088</v>
      </c>
      <c r="G358" s="1146">
        <v>25</v>
      </c>
      <c r="H358" s="437"/>
    </row>
    <row r="359" spans="1:8" customFormat="1" ht="39.6" x14ac:dyDescent="0.3">
      <c r="A359" s="437"/>
      <c r="B359" s="1077"/>
      <c r="C359" s="1053"/>
      <c r="D359" s="10"/>
      <c r="E359" s="1158"/>
      <c r="F359" s="96"/>
      <c r="G359" s="58" t="s">
        <v>3042</v>
      </c>
      <c r="H359" s="437"/>
    </row>
    <row r="360" spans="1:8" customFormat="1" x14ac:dyDescent="0.3">
      <c r="A360" s="437"/>
      <c r="B360" s="1055" t="s">
        <v>2991</v>
      </c>
      <c r="C360" s="1080" t="s">
        <v>2992</v>
      </c>
      <c r="D360" s="1157" t="str">
        <f>IF(E360="","",IFERROR(ROUND(E360*PenaltyUnit,0), "N/A"))</f>
        <v>N/A</v>
      </c>
      <c r="E360" s="1157" t="s">
        <v>62</v>
      </c>
      <c r="F360" s="96">
        <f t="shared" si="14"/>
        <v>2442</v>
      </c>
      <c r="G360" s="1148">
        <v>12</v>
      </c>
      <c r="H360" s="437"/>
    </row>
    <row r="361" spans="1:8" customFormat="1" ht="26.4" x14ac:dyDescent="0.3">
      <c r="A361" s="437"/>
      <c r="B361" s="1055" t="s">
        <v>2993</v>
      </c>
      <c r="C361" s="1080" t="s">
        <v>2994</v>
      </c>
      <c r="D361" s="1157" t="str">
        <f>IF(E361="","",IFERROR(ROUND(E361*PenaltyUnit,0), "N/A"))</f>
        <v>N/A</v>
      </c>
      <c r="E361" s="1157" t="s">
        <v>62</v>
      </c>
      <c r="F361" s="96">
        <f t="shared" si="14"/>
        <v>2442</v>
      </c>
      <c r="G361" s="1148">
        <v>12</v>
      </c>
      <c r="H361" s="437"/>
    </row>
    <row r="362" spans="1:8" customFormat="1" ht="79.2" x14ac:dyDescent="0.3">
      <c r="A362" s="437"/>
      <c r="B362" s="1074" t="s">
        <v>2995</v>
      </c>
      <c r="C362" s="1080" t="s">
        <v>3037</v>
      </c>
      <c r="D362" s="1157" t="str">
        <f>IF(E362="","",IFERROR(ROUND(E362*PenaltyUnit,0), "N/A"))</f>
        <v>N/A</v>
      </c>
      <c r="E362" s="1157" t="s">
        <v>62</v>
      </c>
      <c r="F362" s="96">
        <f t="shared" si="14"/>
        <v>24421</v>
      </c>
      <c r="G362" s="1148">
        <v>120</v>
      </c>
      <c r="H362" s="437"/>
    </row>
    <row r="363" spans="1:8" customFormat="1" ht="39.6" x14ac:dyDescent="0.3">
      <c r="A363" s="437"/>
      <c r="B363" s="1077"/>
      <c r="C363" s="1062"/>
      <c r="D363" s="144"/>
      <c r="E363" s="1081"/>
      <c r="F363" s="96"/>
      <c r="G363" s="711" t="s">
        <v>3043</v>
      </c>
      <c r="H363" s="437"/>
    </row>
    <row r="364" spans="1:8" customFormat="1" ht="52.8" x14ac:dyDescent="0.3">
      <c r="A364" s="437"/>
      <c r="B364" s="1074" t="s">
        <v>2996</v>
      </c>
      <c r="C364" s="1082" t="s">
        <v>3038</v>
      </c>
      <c r="D364" s="1157" t="str">
        <f>IF(E364="","",IFERROR(ROUND(E364*PenaltyUnit,0), "N/A"))</f>
        <v>N/A</v>
      </c>
      <c r="E364" s="1157" t="s">
        <v>62</v>
      </c>
      <c r="F364" s="96">
        <f t="shared" si="14"/>
        <v>24421</v>
      </c>
      <c r="G364" s="1149">
        <v>120</v>
      </c>
      <c r="H364" s="437"/>
    </row>
    <row r="365" spans="1:8" customFormat="1" ht="39.6" x14ac:dyDescent="0.3">
      <c r="A365" s="437"/>
      <c r="B365" s="1077"/>
      <c r="C365" s="1083"/>
      <c r="D365" s="1084"/>
      <c r="E365" s="1078"/>
      <c r="F365" s="10"/>
      <c r="G365" s="59" t="s">
        <v>3043</v>
      </c>
      <c r="H365" s="437"/>
    </row>
    <row r="366" spans="1:8" customFormat="1" ht="39.6" x14ac:dyDescent="0.3">
      <c r="A366" s="437"/>
      <c r="B366" s="1047" t="s">
        <v>2997</v>
      </c>
      <c r="C366" s="1085" t="s">
        <v>2998</v>
      </c>
      <c r="D366" s="1157" t="str">
        <f>IF(E366="","",IFERROR(ROUND(E366*PenaltyUnit,0), "N/A"))</f>
        <v>N/A</v>
      </c>
      <c r="E366" s="1157" t="s">
        <v>62</v>
      </c>
      <c r="F366" s="96">
        <f t="shared" si="14"/>
        <v>2442</v>
      </c>
      <c r="G366" s="1148">
        <v>12</v>
      </c>
      <c r="H366" s="437"/>
    </row>
    <row r="367" spans="1:8" customFormat="1" ht="84.6" customHeight="1" x14ac:dyDescent="0.3">
      <c r="A367" s="437"/>
      <c r="B367" s="1039" t="s">
        <v>2999</v>
      </c>
      <c r="C367" s="1086" t="s">
        <v>4104</v>
      </c>
      <c r="D367" s="1157" t="str">
        <f>IF(E367="","",IFERROR(ROUND(E367*PenaltyUnit,0), "N/A"))</f>
        <v>N/A</v>
      </c>
      <c r="E367" s="1157" t="s">
        <v>62</v>
      </c>
      <c r="F367" s="96">
        <f t="shared" si="14"/>
        <v>24421</v>
      </c>
      <c r="G367" s="1146">
        <v>120</v>
      </c>
      <c r="H367" s="437"/>
    </row>
    <row r="368" spans="1:8" customFormat="1" ht="26.4" x14ac:dyDescent="0.3">
      <c r="A368" s="437"/>
      <c r="B368" s="1044" t="s">
        <v>1130</v>
      </c>
      <c r="C368" s="1045" t="s">
        <v>3000</v>
      </c>
      <c r="D368" s="1157" t="str">
        <f>IF(E368="","",IFERROR(ROUND(E368*PenaltyUnit,0), "N/A"))</f>
        <v>N/A</v>
      </c>
      <c r="E368" s="1157" t="s">
        <v>62</v>
      </c>
      <c r="F368" s="96">
        <f t="shared" si="14"/>
        <v>101755</v>
      </c>
      <c r="G368" s="1150">
        <v>500</v>
      </c>
      <c r="H368" s="437"/>
    </row>
    <row r="369" spans="1:8" customFormat="1" x14ac:dyDescent="0.3">
      <c r="A369" s="437"/>
      <c r="B369" s="1044" t="s">
        <v>3542</v>
      </c>
      <c r="C369" s="1045" t="s">
        <v>3543</v>
      </c>
      <c r="D369" s="96">
        <f>IF(E369="","",IFERROR(ROUND(E369*PenaltyUnit,0), "N/A"))</f>
        <v>204</v>
      </c>
      <c r="E369" s="1151">
        <v>1</v>
      </c>
      <c r="F369" s="145"/>
      <c r="G369" s="147"/>
      <c r="H369" s="437"/>
    </row>
    <row r="370" spans="1:8" ht="15" customHeight="1" x14ac:dyDescent="0.3"/>
  </sheetData>
  <mergeCells count="17">
    <mergeCell ref="B83:B85"/>
    <mergeCell ref="B166:B168"/>
    <mergeCell ref="B187:G187"/>
    <mergeCell ref="B262:G262"/>
    <mergeCell ref="B11:G11"/>
    <mergeCell ref="B12:B14"/>
    <mergeCell ref="B21:B23"/>
    <mergeCell ref="B24:B26"/>
    <mergeCell ref="B27:B29"/>
    <mergeCell ref="B30:B32"/>
    <mergeCell ref="B1:G1"/>
    <mergeCell ref="C2:G2"/>
    <mergeCell ref="B7:G7"/>
    <mergeCell ref="B8:G8"/>
    <mergeCell ref="B9:C10"/>
    <mergeCell ref="D9:E9"/>
    <mergeCell ref="F9:G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44"/>
  <sheetViews>
    <sheetView zoomScaleNormal="100" zoomScaleSheetLayoutView="100" workbookViewId="0">
      <selection activeCell="C43" sqref="C43"/>
    </sheetView>
  </sheetViews>
  <sheetFormatPr defaultColWidth="0" defaultRowHeight="13.2" zeroHeight="1" x14ac:dyDescent="0.3"/>
  <cols>
    <col min="1" max="1" width="5.6640625" style="119" customWidth="1"/>
    <col min="2" max="2" width="9.33203125" style="459" customWidth="1"/>
    <col min="3" max="3" width="88.33203125" style="119" customWidth="1"/>
    <col min="4" max="7" width="14.6640625" style="119" customWidth="1"/>
    <col min="8" max="8" width="5.6640625" style="458" customWidth="1"/>
    <col min="9" max="16384" width="9.109375" style="119" hidden="1"/>
  </cols>
  <sheetData>
    <row r="1" spans="2:8" s="454" customFormat="1" ht="20.100000000000001" customHeight="1" x14ac:dyDescent="0.3">
      <c r="B1" s="798" t="s">
        <v>3551</v>
      </c>
      <c r="C1" s="798"/>
      <c r="D1" s="798"/>
      <c r="E1" s="798"/>
      <c r="F1" s="798"/>
      <c r="G1" s="798"/>
    </row>
    <row r="2" spans="2:8" s="448" customFormat="1" ht="15" customHeight="1" x14ac:dyDescent="0.3">
      <c r="B2" s="476"/>
      <c r="C2" s="447"/>
      <c r="D2" s="447"/>
      <c r="E2" s="447"/>
      <c r="F2" s="447"/>
      <c r="G2" s="447"/>
    </row>
    <row r="3" spans="2:8" s="448" customFormat="1" ht="15" customHeight="1" x14ac:dyDescent="0.3">
      <c r="B3" s="453"/>
      <c r="C3" s="121" t="str">
        <f>"In accordance with the Monetary Units Act 2004, the value for "&amp;FinYear&amp;" is:"</f>
        <v>In accordance with the Monetary Units Act 2004, the value for 2025-2026 is:</v>
      </c>
      <c r="D3" s="155"/>
      <c r="E3" s="121"/>
      <c r="F3" s="449"/>
    </row>
    <row r="4" spans="2:8" s="156" customFormat="1" ht="15" customHeight="1" x14ac:dyDescent="0.3">
      <c r="B4" s="477"/>
      <c r="C4" s="78" t="s">
        <v>7</v>
      </c>
      <c r="D4" s="222">
        <f>FeeUnit</f>
        <v>16.809999999999999</v>
      </c>
      <c r="G4" s="451"/>
    </row>
    <row r="5" spans="2:8" s="453" customFormat="1" ht="15" customHeight="1" x14ac:dyDescent="0.3">
      <c r="B5" s="477"/>
      <c r="C5" s="78" t="s">
        <v>8</v>
      </c>
      <c r="D5" s="222">
        <f>PenaltyUnit</f>
        <v>203.51</v>
      </c>
      <c r="G5" s="451"/>
    </row>
    <row r="6" spans="2:8" s="453" customFormat="1" ht="15" customHeight="1" x14ac:dyDescent="0.3">
      <c r="B6" s="450"/>
      <c r="C6" s="452"/>
      <c r="E6" s="78"/>
      <c r="F6" s="171"/>
      <c r="G6" s="451"/>
    </row>
    <row r="7" spans="2:8" s="455" customFormat="1" ht="35.1" customHeight="1" x14ac:dyDescent="0.3">
      <c r="B7" s="797" t="s">
        <v>3588</v>
      </c>
      <c r="C7" s="797"/>
      <c r="D7" s="797"/>
      <c r="E7" s="797"/>
      <c r="F7" s="797"/>
      <c r="G7" s="797"/>
    </row>
    <row r="8" spans="2:8" s="455" customFormat="1" ht="35.1" customHeight="1" x14ac:dyDescent="0.3">
      <c r="B8" s="797" t="s">
        <v>3589</v>
      </c>
      <c r="C8" s="797"/>
      <c r="D8" s="797"/>
      <c r="E8" s="797"/>
      <c r="F8" s="797"/>
      <c r="G8" s="797"/>
    </row>
    <row r="9" spans="2:8" s="68" customFormat="1" ht="34.200000000000003" customHeight="1" x14ac:dyDescent="0.3">
      <c r="B9" s="799" t="s">
        <v>3579</v>
      </c>
      <c r="C9" s="799"/>
      <c r="D9" s="344" t="s">
        <v>12</v>
      </c>
      <c r="E9" s="343" t="s">
        <v>1547</v>
      </c>
      <c r="F9" s="343" t="s">
        <v>1548</v>
      </c>
      <c r="G9" s="344" t="s">
        <v>1549</v>
      </c>
      <c r="H9" s="456"/>
    </row>
    <row r="10" spans="2:8" s="104" customFormat="1" ht="19.95" customHeight="1" x14ac:dyDescent="0.3">
      <c r="B10" s="879" t="s">
        <v>3580</v>
      </c>
      <c r="C10" s="880"/>
      <c r="D10" s="880"/>
      <c r="E10" s="880"/>
      <c r="F10" s="880"/>
      <c r="G10" s="881"/>
      <c r="H10" s="457"/>
    </row>
    <row r="11" spans="2:8" s="130" customFormat="1" ht="16.2" customHeight="1" x14ac:dyDescent="0.3">
      <c r="B11" s="246" t="s">
        <v>1550</v>
      </c>
      <c r="C11" s="135" t="s">
        <v>1551</v>
      </c>
      <c r="D11" s="137">
        <v>1.6</v>
      </c>
      <c r="E11" s="96">
        <f t="shared" ref="E11:E42" si="0">IF(D11="","",IFERROR(ROUND(D11*FeeUnit,1), "n/a"))</f>
        <v>26.9</v>
      </c>
      <c r="F11" s="10" t="s">
        <v>62</v>
      </c>
      <c r="G11" s="96">
        <f>IFERROR(ROUND(F11+E11,1),E11)</f>
        <v>26.9</v>
      </c>
      <c r="H11" s="458"/>
    </row>
    <row r="12" spans="2:8" s="130" customFormat="1" ht="30" customHeight="1" x14ac:dyDescent="0.3">
      <c r="B12" s="416" t="s">
        <v>1552</v>
      </c>
      <c r="C12" s="876" t="s">
        <v>3581</v>
      </c>
      <c r="D12" s="877"/>
      <c r="E12" s="877"/>
      <c r="F12" s="877"/>
      <c r="G12" s="878"/>
      <c r="H12" s="458"/>
    </row>
    <row r="13" spans="2:8" s="130" customFormat="1" x14ac:dyDescent="0.3">
      <c r="B13" s="413"/>
      <c r="C13" s="153" t="s">
        <v>1553</v>
      </c>
      <c r="D13" s="35">
        <v>71.099999999999994</v>
      </c>
      <c r="E13" s="96">
        <f t="shared" si="0"/>
        <v>1195.2</v>
      </c>
      <c r="F13" s="96">
        <f t="shared" ref="F13:F20" si="1">E13*GST</f>
        <v>119.52000000000001</v>
      </c>
      <c r="G13" s="96">
        <f t="shared" ref="G13:G42" si="2">IFERROR(ROUND(F13+E13,1),E13)</f>
        <v>1314.7</v>
      </c>
      <c r="H13" s="458"/>
    </row>
    <row r="14" spans="2:8" s="130" customFormat="1" x14ac:dyDescent="0.3">
      <c r="B14" s="413"/>
      <c r="C14" s="153" t="s">
        <v>1554</v>
      </c>
      <c r="D14" s="35">
        <v>35.6</v>
      </c>
      <c r="E14" s="96">
        <f t="shared" si="0"/>
        <v>598.4</v>
      </c>
      <c r="F14" s="96">
        <f t="shared" si="1"/>
        <v>59.84</v>
      </c>
      <c r="G14" s="96">
        <f t="shared" si="2"/>
        <v>658.2</v>
      </c>
      <c r="H14" s="458"/>
    </row>
    <row r="15" spans="2:8" s="130" customFormat="1" x14ac:dyDescent="0.3">
      <c r="B15" s="413"/>
      <c r="C15" s="153" t="s">
        <v>1555</v>
      </c>
      <c r="D15" s="1139">
        <v>94</v>
      </c>
      <c r="E15" s="96">
        <f t="shared" si="0"/>
        <v>1580.1</v>
      </c>
      <c r="F15" s="96">
        <f t="shared" si="1"/>
        <v>158.01</v>
      </c>
      <c r="G15" s="96">
        <f t="shared" si="2"/>
        <v>1738.1</v>
      </c>
      <c r="H15" s="458"/>
    </row>
    <row r="16" spans="2:8" s="130" customFormat="1" x14ac:dyDescent="0.3">
      <c r="B16" s="413"/>
      <c r="C16" s="153" t="s">
        <v>1556</v>
      </c>
      <c r="D16" s="1144">
        <v>47</v>
      </c>
      <c r="E16" s="96">
        <f t="shared" si="0"/>
        <v>790.1</v>
      </c>
      <c r="F16" s="96">
        <f t="shared" si="1"/>
        <v>79.010000000000005</v>
      </c>
      <c r="G16" s="96">
        <f t="shared" si="2"/>
        <v>869.1</v>
      </c>
      <c r="H16" s="458"/>
    </row>
    <row r="17" spans="2:8" s="130" customFormat="1" x14ac:dyDescent="0.3">
      <c r="B17" s="414"/>
      <c r="C17" s="153" t="s">
        <v>1557</v>
      </c>
      <c r="D17" s="98">
        <v>110.2</v>
      </c>
      <c r="E17" s="96">
        <f t="shared" si="0"/>
        <v>1852.5</v>
      </c>
      <c r="F17" s="96">
        <f t="shared" si="1"/>
        <v>185.25</v>
      </c>
      <c r="G17" s="96">
        <f t="shared" si="2"/>
        <v>2037.8</v>
      </c>
      <c r="H17" s="458"/>
    </row>
    <row r="18" spans="2:8" s="130" customFormat="1" x14ac:dyDescent="0.3">
      <c r="B18" s="413"/>
      <c r="C18" s="153" t="s">
        <v>1558</v>
      </c>
      <c r="D18" s="98">
        <v>55.1</v>
      </c>
      <c r="E18" s="96">
        <f t="shared" si="0"/>
        <v>926.2</v>
      </c>
      <c r="F18" s="96">
        <f t="shared" si="1"/>
        <v>92.62</v>
      </c>
      <c r="G18" s="96">
        <f t="shared" si="2"/>
        <v>1018.8</v>
      </c>
      <c r="H18" s="458"/>
    </row>
    <row r="19" spans="2:8" s="130" customFormat="1" x14ac:dyDescent="0.3">
      <c r="B19" s="413"/>
      <c r="C19" s="153" t="s">
        <v>1559</v>
      </c>
      <c r="D19" s="98">
        <v>123.7</v>
      </c>
      <c r="E19" s="96">
        <f t="shared" si="0"/>
        <v>2079.4</v>
      </c>
      <c r="F19" s="96">
        <f t="shared" si="1"/>
        <v>207.94000000000003</v>
      </c>
      <c r="G19" s="96">
        <f t="shared" si="2"/>
        <v>2287.3000000000002</v>
      </c>
      <c r="H19" s="458"/>
    </row>
    <row r="20" spans="2:8" s="130" customFormat="1" x14ac:dyDescent="0.3">
      <c r="B20" s="413"/>
      <c r="C20" s="153" t="s">
        <v>1560</v>
      </c>
      <c r="D20" s="35">
        <v>61.9</v>
      </c>
      <c r="E20" s="96">
        <f t="shared" si="0"/>
        <v>1040.5</v>
      </c>
      <c r="F20" s="96">
        <f t="shared" si="1"/>
        <v>104.05000000000001</v>
      </c>
      <c r="G20" s="96">
        <f t="shared" si="2"/>
        <v>1144.5999999999999</v>
      </c>
      <c r="H20" s="458"/>
    </row>
    <row r="21" spans="2:8" s="130" customFormat="1" ht="30" customHeight="1" x14ac:dyDescent="0.3">
      <c r="B21" s="416" t="s">
        <v>1552</v>
      </c>
      <c r="C21" s="876" t="s">
        <v>3582</v>
      </c>
      <c r="D21" s="877"/>
      <c r="E21" s="877"/>
      <c r="F21" s="877"/>
      <c r="G21" s="878"/>
      <c r="H21" s="458"/>
    </row>
    <row r="22" spans="2:8" x14ac:dyDescent="0.3">
      <c r="B22" s="124"/>
      <c r="C22" s="153" t="s">
        <v>1553</v>
      </c>
      <c r="D22" s="1139">
        <v>36</v>
      </c>
      <c r="E22" s="96">
        <f t="shared" si="0"/>
        <v>605.20000000000005</v>
      </c>
      <c r="F22" s="96">
        <f t="shared" ref="F22:F31" si="3">E22*GST</f>
        <v>60.52000000000001</v>
      </c>
      <c r="G22" s="96">
        <f t="shared" si="2"/>
        <v>665.7</v>
      </c>
    </row>
    <row r="23" spans="2:8" x14ac:dyDescent="0.3">
      <c r="B23" s="124"/>
      <c r="C23" s="153" t="s">
        <v>1554</v>
      </c>
      <c r="D23" s="1139">
        <v>18</v>
      </c>
      <c r="E23" s="96">
        <f t="shared" si="0"/>
        <v>302.60000000000002</v>
      </c>
      <c r="F23" s="96">
        <f t="shared" si="3"/>
        <v>30.260000000000005</v>
      </c>
      <c r="G23" s="96">
        <f t="shared" si="2"/>
        <v>332.9</v>
      </c>
    </row>
    <row r="24" spans="2:8" x14ac:dyDescent="0.3">
      <c r="B24" s="124"/>
      <c r="C24" s="153" t="s">
        <v>1561</v>
      </c>
      <c r="D24" s="35">
        <v>40.700000000000003</v>
      </c>
      <c r="E24" s="96">
        <f t="shared" si="0"/>
        <v>684.2</v>
      </c>
      <c r="F24" s="96">
        <f t="shared" si="3"/>
        <v>68.42</v>
      </c>
      <c r="G24" s="96">
        <f t="shared" si="2"/>
        <v>752.6</v>
      </c>
    </row>
    <row r="25" spans="2:8" x14ac:dyDescent="0.3">
      <c r="B25" s="124"/>
      <c r="C25" s="153" t="s">
        <v>1562</v>
      </c>
      <c r="D25" s="98">
        <v>20.3</v>
      </c>
      <c r="E25" s="96">
        <f t="shared" si="0"/>
        <v>341.2</v>
      </c>
      <c r="F25" s="96">
        <f t="shared" si="3"/>
        <v>34.119999999999997</v>
      </c>
      <c r="G25" s="96">
        <f t="shared" si="2"/>
        <v>375.3</v>
      </c>
    </row>
    <row r="26" spans="2:8" ht="13.2" customHeight="1" x14ac:dyDescent="0.3">
      <c r="B26" s="124"/>
      <c r="C26" s="153" t="s">
        <v>1563</v>
      </c>
      <c r="D26" s="98">
        <v>81.3</v>
      </c>
      <c r="E26" s="96">
        <f t="shared" si="0"/>
        <v>1366.7</v>
      </c>
      <c r="F26" s="96">
        <f t="shared" si="3"/>
        <v>136.67000000000002</v>
      </c>
      <c r="G26" s="96">
        <f t="shared" si="2"/>
        <v>1503.4</v>
      </c>
    </row>
    <row r="27" spans="2:8" ht="13.2" customHeight="1" x14ac:dyDescent="0.3">
      <c r="B27" s="124"/>
      <c r="C27" s="153" t="s">
        <v>1564</v>
      </c>
      <c r="D27" s="98">
        <v>20.3</v>
      </c>
      <c r="E27" s="96">
        <f t="shared" si="0"/>
        <v>341.2</v>
      </c>
      <c r="F27" s="96">
        <f t="shared" si="3"/>
        <v>34.119999999999997</v>
      </c>
      <c r="G27" s="96">
        <f t="shared" si="2"/>
        <v>375.3</v>
      </c>
    </row>
    <row r="28" spans="2:8" ht="13.2" customHeight="1" x14ac:dyDescent="0.3">
      <c r="B28" s="124"/>
      <c r="C28" s="153" t="s">
        <v>1565</v>
      </c>
      <c r="D28" s="98">
        <v>50.1</v>
      </c>
      <c r="E28" s="96">
        <f t="shared" si="0"/>
        <v>842.2</v>
      </c>
      <c r="F28" s="96">
        <f t="shared" si="3"/>
        <v>84.220000000000013</v>
      </c>
      <c r="G28" s="96">
        <f t="shared" si="2"/>
        <v>926.4</v>
      </c>
    </row>
    <row r="29" spans="2:8" x14ac:dyDescent="0.3">
      <c r="B29" s="124"/>
      <c r="C29" s="153" t="s">
        <v>1566</v>
      </c>
      <c r="D29" s="1144">
        <v>25</v>
      </c>
      <c r="E29" s="96">
        <f t="shared" si="0"/>
        <v>420.3</v>
      </c>
      <c r="F29" s="96">
        <f t="shared" si="3"/>
        <v>42.03</v>
      </c>
      <c r="G29" s="96">
        <f t="shared" si="2"/>
        <v>462.3</v>
      </c>
    </row>
    <row r="30" spans="2:8" ht="30" customHeight="1" x14ac:dyDescent="0.3">
      <c r="B30" s="124"/>
      <c r="C30" s="153" t="s">
        <v>1567</v>
      </c>
      <c r="D30" s="98">
        <v>100.1</v>
      </c>
      <c r="E30" s="96">
        <f t="shared" si="0"/>
        <v>1682.7</v>
      </c>
      <c r="F30" s="96">
        <f t="shared" si="3"/>
        <v>168.27</v>
      </c>
      <c r="G30" s="96">
        <f t="shared" si="2"/>
        <v>1851</v>
      </c>
    </row>
    <row r="31" spans="2:8" ht="30" customHeight="1" x14ac:dyDescent="0.3">
      <c r="B31" s="124"/>
      <c r="C31" s="153" t="s">
        <v>1568</v>
      </c>
      <c r="D31" s="1144">
        <v>25</v>
      </c>
      <c r="E31" s="96">
        <f t="shared" si="0"/>
        <v>420.3</v>
      </c>
      <c r="F31" s="96">
        <f t="shared" si="3"/>
        <v>42.03</v>
      </c>
      <c r="G31" s="96">
        <f t="shared" si="2"/>
        <v>462.3</v>
      </c>
    </row>
    <row r="32" spans="2:8" ht="19.95" customHeight="1" x14ac:dyDescent="0.3">
      <c r="B32" s="416" t="s">
        <v>1569</v>
      </c>
      <c r="C32" s="876" t="s">
        <v>1570</v>
      </c>
      <c r="D32" s="877"/>
      <c r="E32" s="877"/>
      <c r="F32" s="877"/>
      <c r="G32" s="878"/>
    </row>
    <row r="33" spans="2:7" x14ac:dyDescent="0.3">
      <c r="B33" s="124"/>
      <c r="C33" s="124" t="s">
        <v>1571</v>
      </c>
      <c r="D33" s="37">
        <v>9.3000000000000007</v>
      </c>
      <c r="E33" s="96">
        <f t="shared" si="0"/>
        <v>156.30000000000001</v>
      </c>
      <c r="F33" s="96">
        <f t="shared" ref="F33:F42" si="4">E33*GST</f>
        <v>15.630000000000003</v>
      </c>
      <c r="G33" s="96">
        <f t="shared" si="2"/>
        <v>171.9</v>
      </c>
    </row>
    <row r="34" spans="2:7" x14ac:dyDescent="0.3">
      <c r="B34" s="124"/>
      <c r="C34" s="124" t="s">
        <v>1572</v>
      </c>
      <c r="D34" s="37">
        <v>4.5999999999999996</v>
      </c>
      <c r="E34" s="96">
        <f t="shared" si="0"/>
        <v>77.3</v>
      </c>
      <c r="F34" s="96">
        <f t="shared" si="4"/>
        <v>7.73</v>
      </c>
      <c r="G34" s="96">
        <f t="shared" si="2"/>
        <v>85</v>
      </c>
    </row>
    <row r="35" spans="2:7" x14ac:dyDescent="0.3">
      <c r="B35" s="124"/>
      <c r="C35" s="124" t="s">
        <v>1573</v>
      </c>
      <c r="D35" s="37">
        <v>10.6</v>
      </c>
      <c r="E35" s="96">
        <f t="shared" si="0"/>
        <v>178.2</v>
      </c>
      <c r="F35" s="96">
        <f t="shared" si="4"/>
        <v>17.82</v>
      </c>
      <c r="G35" s="96">
        <f t="shared" si="2"/>
        <v>196</v>
      </c>
    </row>
    <row r="36" spans="2:7" x14ac:dyDescent="0.3">
      <c r="B36" s="124"/>
      <c r="C36" s="124" t="s">
        <v>1574</v>
      </c>
      <c r="D36" s="37">
        <v>5.3</v>
      </c>
      <c r="E36" s="96">
        <f t="shared" si="0"/>
        <v>89.1</v>
      </c>
      <c r="F36" s="96">
        <f t="shared" si="4"/>
        <v>8.91</v>
      </c>
      <c r="G36" s="96">
        <f t="shared" si="2"/>
        <v>98</v>
      </c>
    </row>
    <row r="37" spans="2:7" x14ac:dyDescent="0.3">
      <c r="B37" s="415"/>
      <c r="C37" s="124" t="s">
        <v>1575</v>
      </c>
      <c r="D37" s="37">
        <v>13.9</v>
      </c>
      <c r="E37" s="96">
        <f t="shared" si="0"/>
        <v>233.7</v>
      </c>
      <c r="F37" s="96">
        <f t="shared" si="4"/>
        <v>23.37</v>
      </c>
      <c r="G37" s="96">
        <f t="shared" si="2"/>
        <v>257.10000000000002</v>
      </c>
    </row>
    <row r="38" spans="2:7" x14ac:dyDescent="0.3">
      <c r="B38" s="124"/>
      <c r="C38" s="124" t="s">
        <v>1576</v>
      </c>
      <c r="D38" s="1145">
        <v>7</v>
      </c>
      <c r="E38" s="96">
        <f t="shared" si="0"/>
        <v>117.7</v>
      </c>
      <c r="F38" s="96">
        <f t="shared" si="4"/>
        <v>11.770000000000001</v>
      </c>
      <c r="G38" s="96">
        <f t="shared" si="2"/>
        <v>129.5</v>
      </c>
    </row>
    <row r="39" spans="2:7" x14ac:dyDescent="0.3">
      <c r="B39" s="124"/>
      <c r="C39" s="124" t="s">
        <v>1557</v>
      </c>
      <c r="D39" s="99">
        <v>18.600000000000001</v>
      </c>
      <c r="E39" s="96">
        <f t="shared" si="0"/>
        <v>312.7</v>
      </c>
      <c r="F39" s="96">
        <f t="shared" si="4"/>
        <v>31.27</v>
      </c>
      <c r="G39" s="96">
        <f t="shared" si="2"/>
        <v>344</v>
      </c>
    </row>
    <row r="40" spans="2:7" x14ac:dyDescent="0.3">
      <c r="B40" s="124"/>
      <c r="C40" s="124" t="s">
        <v>1558</v>
      </c>
      <c r="D40" s="99">
        <v>9.3000000000000007</v>
      </c>
      <c r="E40" s="96">
        <f t="shared" si="0"/>
        <v>156.30000000000001</v>
      </c>
      <c r="F40" s="96">
        <f t="shared" si="4"/>
        <v>15.630000000000003</v>
      </c>
      <c r="G40" s="96">
        <f t="shared" si="2"/>
        <v>171.9</v>
      </c>
    </row>
    <row r="41" spans="2:7" x14ac:dyDescent="0.3">
      <c r="B41" s="124"/>
      <c r="C41" s="124" t="s">
        <v>1559</v>
      </c>
      <c r="D41" s="99">
        <v>23.2</v>
      </c>
      <c r="E41" s="96">
        <f t="shared" si="0"/>
        <v>390</v>
      </c>
      <c r="F41" s="96">
        <f t="shared" si="4"/>
        <v>39</v>
      </c>
      <c r="G41" s="96">
        <f t="shared" si="2"/>
        <v>429</v>
      </c>
    </row>
    <row r="42" spans="2:7" ht="14.25" customHeight="1" x14ac:dyDescent="0.3">
      <c r="B42" s="124"/>
      <c r="C42" s="124" t="s">
        <v>1560</v>
      </c>
      <c r="D42" s="99">
        <v>11.6</v>
      </c>
      <c r="E42" s="96">
        <f t="shared" si="0"/>
        <v>195</v>
      </c>
      <c r="F42" s="96">
        <f t="shared" si="4"/>
        <v>19.5</v>
      </c>
      <c r="G42" s="96">
        <f t="shared" si="2"/>
        <v>214.5</v>
      </c>
    </row>
    <row r="43" spans="2:7" ht="15" customHeight="1" x14ac:dyDescent="0.3">
      <c r="D43" s="460"/>
      <c r="E43" s="460"/>
      <c r="F43" s="460"/>
      <c r="G43" s="460"/>
    </row>
    <row r="44" spans="2:7" hidden="1" x14ac:dyDescent="0.3">
      <c r="E44" s="461" t="s">
        <v>369</v>
      </c>
    </row>
  </sheetData>
  <mergeCells count="8">
    <mergeCell ref="C21:G21"/>
    <mergeCell ref="C12:G12"/>
    <mergeCell ref="C32:G32"/>
    <mergeCell ref="B1:G1"/>
    <mergeCell ref="B7:G7"/>
    <mergeCell ref="B8:G8"/>
    <mergeCell ref="B9:C9"/>
    <mergeCell ref="B10:G10"/>
  </mergeCells>
  <pageMargins left="0.70866141732283472" right="0.70866141732283472" top="0.74803149606299213" bottom="0.74803149606299213" header="0.31496062992125984" footer="0.31496062992125984"/>
  <pageSetup paperSize="8" scale="71"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EDJTR Document" ma:contentTypeID="0x01010048DF4094A185E74DB76BFE7BD6F8BBAB006E6257AF9795F845817AE4883EB9A545" ma:contentTypeVersion="7" ma:contentTypeDescription="DEDJTR Document" ma:contentTypeScope="" ma:versionID="98948ac1aab8d50d6c31890f6a81dbb9">
  <xsd:schema xmlns:xsd="http://www.w3.org/2001/XMLSchema" xmlns:xs="http://www.w3.org/2001/XMLSchema" xmlns:p="http://schemas.microsoft.com/office/2006/metadata/properties" xmlns:ns2="1970f3ff-c7c3-4b73-8f0c-0bc260d159f3" xmlns:ns3="4e0d880c-002c-4fa6-abdf-c02dfbe9f5fc" xmlns:ns4="9c98cd7d-ed55-4945-93e3-d6d3a88b2dcc" xmlns:ns5="2015d441-4453-4609-94e3-3fab1f57bf1f" xmlns:ns6="0bacd7fc-f4e3-4240-890c-ac7690c4863f" targetNamespace="http://schemas.microsoft.com/office/2006/metadata/properties" ma:root="true" ma:fieldsID="2aaf7e7c394d551e8e9169924c1db22f" ns2:_="" ns3:_="" ns4:_="" ns5:_="" ns6:_="">
    <xsd:import namespace="1970f3ff-c7c3-4b73-8f0c-0bc260d159f3"/>
    <xsd:import namespace="4e0d880c-002c-4fa6-abdf-c02dfbe9f5fc"/>
    <xsd:import namespace="9c98cd7d-ed55-4945-93e3-d6d3a88b2dcc"/>
    <xsd:import namespace="2015d441-4453-4609-94e3-3fab1f57bf1f"/>
    <xsd:import namespace="0bacd7fc-f4e3-4240-890c-ac7690c4863f"/>
    <xsd:element name="properties">
      <xsd:complexType>
        <xsd:sequence>
          <xsd:element name="documentManagement">
            <xsd:complexType>
              <xsd:all>
                <xsd:element ref="ns2:g46a9f61d38540a784cfecbd3da27bca" minOccurs="0"/>
                <xsd:element ref="ns3:TaxCatchAll" minOccurs="0"/>
                <xsd:element ref="ns3:TaxCatchAllLabel" minOccurs="0"/>
                <xsd:element ref="ns2:b4605c5f9d584382a57fb8476d85f713" minOccurs="0"/>
                <xsd:element ref="ns2:p31afe295eb448f092f13ab8c2af2c33" minOccurs="0"/>
                <xsd:element ref="ns2:hcae176ec3a54dbeadeeec1b38baec58" minOccurs="0"/>
                <xsd:element ref="ns2:lf5681727d5b4cc1a5c417fcf66e2a7b" minOccurs="0"/>
                <xsd:element ref="ns5:MediaServiceMetadata" minOccurs="0"/>
                <xsd:element ref="ns5:MediaServiceFastMetadata" minOccurs="0"/>
                <xsd:element ref="ns4:SharedWithUsers" minOccurs="0"/>
                <xsd:element ref="ns4:SharedWithDetails" minOccurs="0"/>
                <xsd:element ref="ns6:MediaServiceObjectDetectorVersions" minOccurs="0"/>
                <xsd:element ref="ns6:MediaServiceSearchProperties" minOccurs="0"/>
                <xsd:element ref="ns6: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0f3ff-c7c3-4b73-8f0c-0bc260d159f3" elementFormDefault="qualified">
    <xsd:import namespace="http://schemas.microsoft.com/office/2006/documentManagement/types"/>
    <xsd:import namespace="http://schemas.microsoft.com/office/infopath/2007/PartnerControls"/>
    <xsd:element name="g46a9f61d38540a784cfecbd3da27bca" ma:index="8" nillable="true" ma:taxonomy="true" ma:internalName="g46a9f61d38540a784cfecbd3da27bca" ma:taxonomyFieldName="DEDJTRGroup" ma:displayName="Group" ma:indexed="true" ma:readOnly="false" ma:fieldId="{046a9f61-d385-40a7-84cf-ecbd3da27bca}"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b4605c5f9d584382a57fb8476d85f713" ma:index="12" nillable="true" ma:taxonomy="true" ma:internalName="b4605c5f9d584382a57fb8476d85f713" ma:taxonomyFieldName="DEDJTRDivision" ma:displayName="Division" ma:indexed="true" ma:readOnly="false" ma:fieldId="{b4605c5f-9d58-4382-a57f-b8476d85f713}"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p31afe295eb448f092f13ab8c2af2c33" ma:index="14" nillable="true" ma:taxonomy="true" ma:internalName="p31afe295eb448f092f13ab8c2af2c33" ma:taxonomyFieldName="DEDJTRBranch" ma:displayName="Branch" ma:indexed="true" ma:readOnly="false" ma:fieldId="{931afe29-5eb4-48f0-92f1-3ab8c2af2c33}"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hcae176ec3a54dbeadeeec1b38baec58" ma:index="16" nillable="true" ma:taxonomy="true" ma:internalName="hcae176ec3a54dbeadeeec1b38baec58" ma:taxonomyFieldName="DEDJTRSection" ma:displayName="Section" ma:indexed="true" ma:readOnly="false" ma:fieldId="{1cae176e-c3a5-4dbe-adee-ec1b38baec58}"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lf5681727d5b4cc1a5c417fcf66e2a7b" ma:index="18" nillable="true" ma:taxonomy="true" ma:internalName="lf5681727d5b4cc1a5c417fcf66e2a7b" ma:taxonomyFieldName="DEDJTRSecurityClassification" ma:displayName="Security Classification" ma:readOnly="false" ma:fieldId="{5f568172-7d5b-4cc1-a5c4-17fcf66e2a7b}" ma:sspId="9292314e-c97d-49c1-8ae7-4cb6e1c4f97c" ma:termSetId="e639de15-6b57-4d67-aed9-4113af6bf4b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0d880c-002c-4fa6-abdf-c02dfbe9f5fc"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2ffc51cb-1f8e-45ba-887a-e86e8829c0c4}" ma:internalName="TaxCatchAll" ma:showField="CatchAllData" ma:web="4e0d880c-002c-4fa6-abdf-c02dfbe9f5f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fc51cb-1f8e-45ba-887a-e86e8829c0c4}" ma:internalName="TaxCatchAllLabel" ma:readOnly="true" ma:showField="CatchAllDataLabel" ma:web="4e0d880c-002c-4fa6-abdf-c02dfbe9f5f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98cd7d-ed55-4945-93e3-d6d3a88b2dcc"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15d441-4453-4609-94e3-3fab1f57bf1f"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acd7fc-f4e3-4240-890c-ac7690c4863f" elementFormDefault="qualified">
    <xsd:import namespace="http://schemas.microsoft.com/office/2006/documentManagement/types"/>
    <xsd:import namespace="http://schemas.microsoft.com/office/infopath/2007/PartnerControls"/>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otes0" ma:index="26" nillable="true" ma:displayName="Notes" ma:format="Dropdown" ma:internalName="Notes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cae176ec3a54dbeadeeec1b38baec58 xmlns="1970f3ff-c7c3-4b73-8f0c-0bc260d159f3">
      <Terms xmlns="http://schemas.microsoft.com/office/infopath/2007/PartnerControls"/>
    </hcae176ec3a54dbeadeeec1b38baec58>
    <p31afe295eb448f092f13ab8c2af2c33 xmlns="1970f3ff-c7c3-4b73-8f0c-0bc260d159f3">
      <Terms xmlns="http://schemas.microsoft.com/office/infopath/2007/PartnerControls"/>
    </p31afe295eb448f092f13ab8c2af2c33>
    <lf5681727d5b4cc1a5c417fcf66e2a7b xmlns="1970f3ff-c7c3-4b73-8f0c-0bc260d159f3">
      <Terms xmlns="http://schemas.microsoft.com/office/infopath/2007/PartnerControls"/>
    </lf5681727d5b4cc1a5c417fcf66e2a7b>
    <b4605c5f9d584382a57fb8476d85f713 xmlns="1970f3ff-c7c3-4b73-8f0c-0bc260d159f3">
      <Terms xmlns="http://schemas.microsoft.com/office/infopath/2007/PartnerControls"/>
    </b4605c5f9d584382a57fb8476d85f713>
    <g46a9f61d38540a784cfecbd3da27bca xmlns="1970f3ff-c7c3-4b73-8f0c-0bc260d159f3">
      <Terms xmlns="http://schemas.microsoft.com/office/infopath/2007/PartnerControls"/>
    </g46a9f61d38540a784cfecbd3da27bca>
    <TaxCatchAll xmlns="4e0d880c-002c-4fa6-abdf-c02dfbe9f5fc" xsi:nil="true"/>
    <Notes0 xmlns="0bacd7fc-f4e3-4240-890c-ac7690c4863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B6FA0-0228-4180-8D4C-000B55097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70f3ff-c7c3-4b73-8f0c-0bc260d159f3"/>
    <ds:schemaRef ds:uri="4e0d880c-002c-4fa6-abdf-c02dfbe9f5fc"/>
    <ds:schemaRef ds:uri="9c98cd7d-ed55-4945-93e3-d6d3a88b2dcc"/>
    <ds:schemaRef ds:uri="2015d441-4453-4609-94e3-3fab1f57bf1f"/>
    <ds:schemaRef ds:uri="0bacd7fc-f4e3-4240-890c-ac7690c48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3BA225-97F7-4FB5-BD2B-4CB0F90A192F}">
  <ds:schemaRefs>
    <ds:schemaRef ds:uri="2015d441-4453-4609-94e3-3fab1f57bf1f"/>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0bacd7fc-f4e3-4240-890c-ac7690c4863f"/>
    <ds:schemaRef ds:uri="4e0d880c-002c-4fa6-abdf-c02dfbe9f5fc"/>
    <ds:schemaRef ds:uri="9c98cd7d-ed55-4945-93e3-d6d3a88b2dcc"/>
    <ds:schemaRef ds:uri="http://purl.org/dc/terms/"/>
    <ds:schemaRef ds:uri="1970f3ff-c7c3-4b73-8f0c-0bc260d159f3"/>
    <ds:schemaRef ds:uri="http://www.w3.org/XML/1998/namespace"/>
    <ds:schemaRef ds:uri="http://purl.org/dc/dcmitype/"/>
  </ds:schemaRefs>
</ds:datastoreItem>
</file>

<file path=customXml/itemProps3.xml><?xml version="1.0" encoding="utf-8"?>
<ds:datastoreItem xmlns:ds="http://schemas.openxmlformats.org/officeDocument/2006/customXml" ds:itemID="{E19BC629-9E0A-4A69-B72C-A4C9B7E11505}">
  <ds:schemaRefs>
    <ds:schemaRef ds:uri="http://schemas.microsoft.com/sharepoint/v3/contenttype/forms"/>
  </ds:schemaRefs>
</ds:datastoreItem>
</file>

<file path=docMetadata/LabelInfo.xml><?xml version="1.0" encoding="utf-8"?>
<clbl:labelList xmlns:clbl="http://schemas.microsoft.com/office/2020/mipLabelMetadata">
  <clbl:label id="{906fd932-e23a-4c56-b72d-cd1ac85ce494}" enabled="1" method="Privileged" siteId="{5094c7a7-0748-466e-941e-72882c3097b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RefData</vt:lpstr>
      <vt:lpstr>Bus Safety Fees</vt:lpstr>
      <vt:lpstr>Bus Safety Penalties</vt:lpstr>
      <vt:lpstr>Commercial Passenger Vehicles</vt:lpstr>
      <vt:lpstr>Heavy Vehicle National Law</vt:lpstr>
      <vt:lpstr>Heavy Vehicle Regulations</vt:lpstr>
      <vt:lpstr>Marine Safety Fees</vt:lpstr>
      <vt:lpstr>Marine Safety Penalties</vt:lpstr>
      <vt:lpstr>OD Load Fees</vt:lpstr>
      <vt:lpstr>Ports</vt:lpstr>
      <vt:lpstr>Public Transport</vt:lpstr>
      <vt:lpstr>Road Safety Penalties</vt:lpstr>
      <vt:lpstr>Road Safety Fees</vt:lpstr>
      <vt:lpstr>Miscellaneous Fees</vt:lpstr>
      <vt:lpstr>Miscellaneous Penalties</vt:lpstr>
      <vt:lpstr>FeeUnit</vt:lpstr>
      <vt:lpstr>FinYear</vt:lpstr>
      <vt:lpstr>GST</vt:lpstr>
      <vt:lpstr>PenaltyUnit</vt:lpstr>
      <vt:lpstr>'Bus Safety Fees'!Print_Area</vt:lpstr>
      <vt:lpstr>'Bus Safety Penalties'!Print_Area</vt:lpstr>
      <vt:lpstr>'Marine Safety Fees'!Print_Area</vt:lpstr>
      <vt:lpstr>'Miscellaneous Penalties'!Print_Area</vt:lpstr>
      <vt:lpstr>'Public Transport'!Print_Area</vt:lpstr>
      <vt:lpstr>'Bus Safety Fees'!Print_Titles</vt:lpstr>
      <vt:lpstr>'Bus Safety Penalties'!Print_Titles</vt:lpstr>
      <vt:lpstr>'Marine Safety Fees'!Print_Titles</vt:lpstr>
      <vt:lpstr>'Miscellaneous Fees'!Print_Titles</vt:lpstr>
      <vt:lpstr>'Miscellaneous Penalties'!Print_Titles</vt:lpstr>
      <vt:lpstr>'OD Load Fees'!Print_Titles</vt:lpstr>
      <vt:lpstr>'Public Transport'!Print_Titles</vt:lpstr>
      <vt:lpstr>'Road Safety Fees'!Print_Titles</vt:lpstr>
      <vt:lpstr>StartDate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2021-07-01T03:18:52Z</dcterms:created>
  <dcterms:modified xsi:type="dcterms:W3CDTF">2025-10-06T05:47:19Z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0x01010048DF4094A185E74DB76BFE7BD6F8BBAB006E6257AF9795F845817AE4883EB9A545</vt:lpwstr>
  </property>
  <property fmtid="{D5CDD505-2E9C-101B-9397-08002B2CF9AE}" pid="3" name="DEDJTRSection">
    <vt:lpwstr/>
  </property>
  <property fmtid="{D5CDD505-2E9C-101B-9397-08002B2CF9AE}" pid="4" name="DEDJTRGroup">
    <vt:lpwstr/>
  </property>
  <property fmtid="{D5CDD505-2E9C-101B-9397-08002B2CF9AE}" pid="5" name="DEDJTRSecurityClassification">
    <vt:lpwstr/>
  </property>
  <property fmtid="{D5CDD505-2E9C-101B-9397-08002B2CF9AE}" pid="6" name="DEDJTRDivision">
    <vt:lpwstr/>
  </property>
  <property fmtid="{D5CDD505-2E9C-101B-9397-08002B2CF9AE}" pid="7" name="DEDJTRBranch">
    <vt:lpwstr/>
  </property>
</Properties>
</file>